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TRA TIEN LAN 1" sheetId="1" r:id="rId1"/>
  </sheets>
  <definedNames>
    <definedName name="_xlnm.Print_Titles" localSheetId="0">'TRA TIEN LAN 1'!$9:$10</definedName>
  </definedNames>
  <calcPr fullCalcOnLoad="1"/>
</workbook>
</file>

<file path=xl/sharedStrings.xml><?xml version="1.0" encoding="utf-8"?>
<sst xmlns="http://schemas.openxmlformats.org/spreadsheetml/2006/main" count="1058" uniqueCount="589">
  <si>
    <t>Họ đệm</t>
  </si>
  <si>
    <t>Tên</t>
  </si>
  <si>
    <t>Hoàng Minh</t>
  </si>
  <si>
    <t>Nguyễn Minh</t>
  </si>
  <si>
    <t>Phạm Minh</t>
  </si>
  <si>
    <t>Phạm Việt</t>
  </si>
  <si>
    <t>Nguyễn Quang</t>
  </si>
  <si>
    <t>Lưu Ngọc</t>
  </si>
  <si>
    <t>Lê Văn</t>
  </si>
  <si>
    <t>Đỗ Thị Ngọc</t>
  </si>
  <si>
    <t>Dương Phương</t>
  </si>
  <si>
    <t>Đỗ Ngọc</t>
  </si>
  <si>
    <t>Lê Thị</t>
  </si>
  <si>
    <t>Đoàn Thị</t>
  </si>
  <si>
    <t>Nguyễn Thị Hương</t>
  </si>
  <si>
    <t>Nguyễn Đức</t>
  </si>
  <si>
    <t>Vương Xuân</t>
  </si>
  <si>
    <t>Nguyễn Duy Trung</t>
  </si>
  <si>
    <t>Nguyễn Thị Hồng</t>
  </si>
  <si>
    <t>Nguyễn Thị</t>
  </si>
  <si>
    <t>Nguyễn Đình</t>
  </si>
  <si>
    <t>Nguyễn Văn</t>
  </si>
  <si>
    <t>Phạm Quang</t>
  </si>
  <si>
    <t>Nguyễn Ngọc</t>
  </si>
  <si>
    <t>Lê Thế</t>
  </si>
  <si>
    <t>Đinh Xuân</t>
  </si>
  <si>
    <t>Trần Thu</t>
  </si>
  <si>
    <t>Hứa Quốc</t>
  </si>
  <si>
    <t>Hoàng Thị</t>
  </si>
  <si>
    <t>Phan Minh</t>
  </si>
  <si>
    <t>Dương Thị Ngọc</t>
  </si>
  <si>
    <t>Lê Anh</t>
  </si>
  <si>
    <t>Trần Phan</t>
  </si>
  <si>
    <t>Phạm Hồng</t>
  </si>
  <si>
    <t>Dương Duy</t>
  </si>
  <si>
    <t>Trần Thị Khánh</t>
  </si>
  <si>
    <t>Phạm Thị</t>
  </si>
  <si>
    <t>Hồ Duy</t>
  </si>
  <si>
    <t>Phạm Thị Thanh</t>
  </si>
  <si>
    <t>Nguyễn Hồng</t>
  </si>
  <si>
    <t>La Nông Mạnh</t>
  </si>
  <si>
    <t>Phạm Thị Phương</t>
  </si>
  <si>
    <t>Phùng Thu</t>
  </si>
  <si>
    <t>Trương Hải</t>
  </si>
  <si>
    <t>Nguyễn Nam</t>
  </si>
  <si>
    <t>Nguyễn Thị Thanh</t>
  </si>
  <si>
    <t>Nông Bích</t>
  </si>
  <si>
    <t>Đỗ Trung</t>
  </si>
  <si>
    <t>Hà Trung</t>
  </si>
  <si>
    <t>Trần Thị út</t>
  </si>
  <si>
    <t>Trương Đức</t>
  </si>
  <si>
    <t>Đào Tuấn</t>
  </si>
  <si>
    <t>Chu Hồng</t>
  </si>
  <si>
    <t>Nguyễn Thị Như</t>
  </si>
  <si>
    <t>Nguyễn Quang Minh</t>
  </si>
  <si>
    <t>Nguyễn Hoàng</t>
  </si>
  <si>
    <t>Lê Quyết</t>
  </si>
  <si>
    <t>Dương Xuân</t>
  </si>
  <si>
    <t>Nguyễn Cảnh</t>
  </si>
  <si>
    <t>Nông Xuân</t>
  </si>
  <si>
    <t>Đinh Đức</t>
  </si>
  <si>
    <t>Nguyễn Thị Mỹ</t>
  </si>
  <si>
    <t>Nguyễn Thuỳ</t>
  </si>
  <si>
    <t>Thái Thị Phương</t>
  </si>
  <si>
    <t>Nguyễn Việt</t>
  </si>
  <si>
    <t>Đặng Thị Hiền</t>
  </si>
  <si>
    <t>Phạm Anh</t>
  </si>
  <si>
    <t>Đặng Nguyễn Thùy</t>
  </si>
  <si>
    <t>Đỗ Tiến</t>
  </si>
  <si>
    <t>Cống Thị</t>
  </si>
  <si>
    <t>Cao Ngọc</t>
  </si>
  <si>
    <t>Nguyễn Thái</t>
  </si>
  <si>
    <t>Nông Thị Thùy</t>
  </si>
  <si>
    <t>Nguyễn Trọng</t>
  </si>
  <si>
    <t>Đặng Thành</t>
  </si>
  <si>
    <t>Vũ Minh</t>
  </si>
  <si>
    <t>Nguyễn Thanh</t>
  </si>
  <si>
    <t>Đặng Bá</t>
  </si>
  <si>
    <t>Lê Thị Mỹ</t>
  </si>
  <si>
    <t>Chu Bích</t>
  </si>
  <si>
    <t>Vũ Thị</t>
  </si>
  <si>
    <t>Lê Thị Hoài</t>
  </si>
  <si>
    <t>Nguyễn Duy</t>
  </si>
  <si>
    <t>Vi Đức</t>
  </si>
  <si>
    <t>Lê Thị Hồng</t>
  </si>
  <si>
    <t>Lê Quang</t>
  </si>
  <si>
    <t>Vũ Tùng</t>
  </si>
  <si>
    <t>Đức</t>
  </si>
  <si>
    <t>Ngọc</t>
  </si>
  <si>
    <t>Thảo</t>
  </si>
  <si>
    <t>Hương</t>
  </si>
  <si>
    <t>Hải</t>
  </si>
  <si>
    <t>Anh</t>
  </si>
  <si>
    <t>Tú</t>
  </si>
  <si>
    <t>Linh</t>
  </si>
  <si>
    <t>Tiến</t>
  </si>
  <si>
    <t>Tuấn</t>
  </si>
  <si>
    <t>Lan</t>
  </si>
  <si>
    <t>Huế</t>
  </si>
  <si>
    <t>Ly</t>
  </si>
  <si>
    <t>Đại</t>
  </si>
  <si>
    <t>Hưng</t>
  </si>
  <si>
    <t>Hiếu</t>
  </si>
  <si>
    <t>Đạt</t>
  </si>
  <si>
    <t>Minh</t>
  </si>
  <si>
    <t>Huyền</t>
  </si>
  <si>
    <t>Hoàng</t>
  </si>
  <si>
    <t>Trang</t>
  </si>
  <si>
    <t>Thành</t>
  </si>
  <si>
    <t>Hằng</t>
  </si>
  <si>
    <t>Hoa</t>
  </si>
  <si>
    <t>Phương</t>
  </si>
  <si>
    <t>Hòa</t>
  </si>
  <si>
    <t>Việt</t>
  </si>
  <si>
    <t>Hiệp</t>
  </si>
  <si>
    <t>Sơn</t>
  </si>
  <si>
    <t>Hùng</t>
  </si>
  <si>
    <t>Dung</t>
  </si>
  <si>
    <t>Mai</t>
  </si>
  <si>
    <t>Nam</t>
  </si>
  <si>
    <t>Tài</t>
  </si>
  <si>
    <t>Quân</t>
  </si>
  <si>
    <t>Tân</t>
  </si>
  <si>
    <t>Duyên</t>
  </si>
  <si>
    <t>Khôi</t>
  </si>
  <si>
    <t>Oanh</t>
  </si>
  <si>
    <t>Thơm</t>
  </si>
  <si>
    <t>Quỳnh</t>
  </si>
  <si>
    <t>Phú</t>
  </si>
  <si>
    <t>Thái</t>
  </si>
  <si>
    <t>Thiện</t>
  </si>
  <si>
    <t>Hà</t>
  </si>
  <si>
    <t>Lương</t>
  </si>
  <si>
    <t>Thu</t>
  </si>
  <si>
    <t>Nghiệm</t>
  </si>
  <si>
    <t>Hạnh</t>
  </si>
  <si>
    <t>Hoà</t>
  </si>
  <si>
    <t>Vân</t>
  </si>
  <si>
    <t>Phát</t>
  </si>
  <si>
    <t>Sang</t>
  </si>
  <si>
    <t>Lâm</t>
  </si>
  <si>
    <t>52/51.04</t>
  </si>
  <si>
    <t>53/21.01</t>
  </si>
  <si>
    <t>53/21.11</t>
  </si>
  <si>
    <t>53/11.09</t>
  </si>
  <si>
    <t>53/21.03</t>
  </si>
  <si>
    <t>51/11.10</t>
  </si>
  <si>
    <t>52/11.14</t>
  </si>
  <si>
    <t>53/01.03</t>
  </si>
  <si>
    <t>53/01.04</t>
  </si>
  <si>
    <t>53/15.03</t>
  </si>
  <si>
    <t>53/15.05</t>
  </si>
  <si>
    <t>53/21.04</t>
  </si>
  <si>
    <t>53/41.01</t>
  </si>
  <si>
    <t>53/21.10</t>
  </si>
  <si>
    <t>53/21.13</t>
  </si>
  <si>
    <t>53/21.19</t>
  </si>
  <si>
    <t>53/22.08</t>
  </si>
  <si>
    <t>53/23.01</t>
  </si>
  <si>
    <t>53/23.03</t>
  </si>
  <si>
    <t>53/02.01</t>
  </si>
  <si>
    <t>53/11.11</t>
  </si>
  <si>
    <t>53/19.01</t>
  </si>
  <si>
    <t>53/21.05</t>
  </si>
  <si>
    <t>52/11.02</t>
  </si>
  <si>
    <t>53/08.02</t>
  </si>
  <si>
    <t>53/11.06</t>
  </si>
  <si>
    <t>53/11.18</t>
  </si>
  <si>
    <t>53/21.06</t>
  </si>
  <si>
    <t>53/21.17</t>
  </si>
  <si>
    <t>53/21.18</t>
  </si>
  <si>
    <t>53/02.02</t>
  </si>
  <si>
    <t>53/03.01</t>
  </si>
  <si>
    <t>53/11.05</t>
  </si>
  <si>
    <t>53/11.16</t>
  </si>
  <si>
    <t>53/18.02</t>
  </si>
  <si>
    <t>53/11.03</t>
  </si>
  <si>
    <t>53/11.17</t>
  </si>
  <si>
    <t>53/16.02</t>
  </si>
  <si>
    <t>53/21.02</t>
  </si>
  <si>
    <t>53/21.14</t>
  </si>
  <si>
    <t>53/41.04</t>
  </si>
  <si>
    <t>53/63.02</t>
  </si>
  <si>
    <t>51/11.13</t>
  </si>
  <si>
    <t>53/22.03</t>
  </si>
  <si>
    <t>53/21.20</t>
  </si>
  <si>
    <t>51/11.14</t>
  </si>
  <si>
    <t>53/11.15</t>
  </si>
  <si>
    <t>52/21.06</t>
  </si>
  <si>
    <t>53/01.01</t>
  </si>
  <si>
    <t>53/03.02</t>
  </si>
  <si>
    <t>53/05.03</t>
  </si>
  <si>
    <t>53/11.14</t>
  </si>
  <si>
    <t>53/01.02</t>
  </si>
  <si>
    <t>53/15.02</t>
  </si>
  <si>
    <t>53/15.07</t>
  </si>
  <si>
    <t>53/16.01</t>
  </si>
  <si>
    <t>53/08.01</t>
  </si>
  <si>
    <t>53/03.04</t>
  </si>
  <si>
    <t>53/11.08</t>
  </si>
  <si>
    <t>53/22.06</t>
  </si>
  <si>
    <t>53/31.04</t>
  </si>
  <si>
    <t>53/32.03</t>
  </si>
  <si>
    <t>50/21.17</t>
  </si>
  <si>
    <t>Tiếng Anh - Viết 5</t>
  </si>
  <si>
    <t>Bảo hiểm</t>
  </si>
  <si>
    <t>Đại cương về kế toán tập đoàn</t>
  </si>
  <si>
    <t>Hải quan</t>
  </si>
  <si>
    <t>Kế toán doanh nghiệp thương mại dịch vụ</t>
  </si>
  <si>
    <t>Kế toán quản trị 1</t>
  </si>
  <si>
    <t>Kế toán tài chính 4 (KTM &amp; THKT)</t>
  </si>
  <si>
    <t>Khoa học quản lý</t>
  </si>
  <si>
    <t>Kiểm toán căn bản</t>
  </si>
  <si>
    <t>Marketing căn bản</t>
  </si>
  <si>
    <t>Quản lý tài chính công</t>
  </si>
  <si>
    <t>Quản lý TC các CQNN và đơn vị sự nghiệp công</t>
  </si>
  <si>
    <t>Quản lý tiền tệ ngân hàng Trung ương</t>
  </si>
  <si>
    <t>Quản trị dịch vụ khác của Ngân hàng thương mại</t>
  </si>
  <si>
    <t>Quản trị ngân hàng thương mại 1</t>
  </si>
  <si>
    <t>Tài chính doanh nghiệp 2</t>
  </si>
  <si>
    <t>Thống kê doanh nghiệp</t>
  </si>
  <si>
    <t>Thuế thu nhập</t>
  </si>
  <si>
    <t>Tin học ứng dụng</t>
  </si>
  <si>
    <t>Đường lối cách mạng của Đảng CS Việt Nam</t>
  </si>
  <si>
    <t>Kinh tế lượng</t>
  </si>
  <si>
    <t>Quản trị học</t>
  </si>
  <si>
    <t>Tài chính doanh nghiệp 3</t>
  </si>
  <si>
    <t>Tài chính tiền tệ</t>
  </si>
  <si>
    <t>Tiếng Anh chuyên ngành 1</t>
  </si>
  <si>
    <t>Tiếng Anh chuyên ngành 2</t>
  </si>
  <si>
    <t>Tiếng Anh cơ bản 2</t>
  </si>
  <si>
    <t>Kiểm toán báo cáo tài chính</t>
  </si>
  <si>
    <t>54/01.01</t>
  </si>
  <si>
    <t>3</t>
  </si>
  <si>
    <t>2</t>
  </si>
  <si>
    <t>1</t>
  </si>
  <si>
    <t>Những nguyên lý cơ bản của chủ nghĩa Mác Lê Nin 2</t>
  </si>
  <si>
    <t>4</t>
  </si>
  <si>
    <t>54/01.04</t>
  </si>
  <si>
    <t>Nông Mạnh</t>
  </si>
  <si>
    <t>Du</t>
  </si>
  <si>
    <t>Nghĩa</t>
  </si>
  <si>
    <t>Phạm Bá</t>
  </si>
  <si>
    <t>54/08.01</t>
  </si>
  <si>
    <t>Kinh tế quốc tế 2</t>
  </si>
  <si>
    <t>54/08.02</t>
  </si>
  <si>
    <t>Lưu</t>
  </si>
  <si>
    <t>54/11.06</t>
  </si>
  <si>
    <t>Trịnh Hồng</t>
  </si>
  <si>
    <t>54/11.10</t>
  </si>
  <si>
    <t>Trưởng</t>
  </si>
  <si>
    <t>Bùi Quốc</t>
  </si>
  <si>
    <t>Thịnh</t>
  </si>
  <si>
    <t>54/11.11</t>
  </si>
  <si>
    <t>54/11.13</t>
  </si>
  <si>
    <t>Hoàng Tuấn</t>
  </si>
  <si>
    <t>54/11.15</t>
  </si>
  <si>
    <t>54/15.01</t>
  </si>
  <si>
    <t>Trương Mai Thùy</t>
  </si>
  <si>
    <t>54/15.03</t>
  </si>
  <si>
    <t>54/15.05</t>
  </si>
  <si>
    <t>Ngô Vũ</t>
  </si>
  <si>
    <t>Trần Đức</t>
  </si>
  <si>
    <t>54/18.02</t>
  </si>
  <si>
    <t>54/21.01</t>
  </si>
  <si>
    <t>Vui</t>
  </si>
  <si>
    <t>54/21.04</t>
  </si>
  <si>
    <t>54/21.07</t>
  </si>
  <si>
    <t>Đào Thị</t>
  </si>
  <si>
    <t>Xuyên</t>
  </si>
  <si>
    <t>54/21.10</t>
  </si>
  <si>
    <t>Lê Khắc</t>
  </si>
  <si>
    <t>54/21.11</t>
  </si>
  <si>
    <t>54/21.16</t>
  </si>
  <si>
    <t>54/22.05</t>
  </si>
  <si>
    <t>Vũ Thái</t>
  </si>
  <si>
    <t>54/22.07</t>
  </si>
  <si>
    <t>Khuyên</t>
  </si>
  <si>
    <t>54/22.09</t>
  </si>
  <si>
    <t>54/32.01</t>
  </si>
  <si>
    <t>Nguyễn Thị Y</t>
  </si>
  <si>
    <t>54/32.04</t>
  </si>
  <si>
    <t>Đồng Văn</t>
  </si>
  <si>
    <t>54/62.03</t>
  </si>
  <si>
    <t>55/41.03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</si>
  <si>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</si>
  <si>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</si>
  <si>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</si>
  <si>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</si>
  <si>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</si>
  <si>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</si>
  <si>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</si>
  <si>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</si>
  <si>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</si>
  <si>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</si>
  <si>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</si>
  <si>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</si>
  <si>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</si>
  <si>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</si>
  <si>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</si>
  <si>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</si>
  <si>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</si>
  <si>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</si>
  <si>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</si>
  <si>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</si>
  <si>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</si>
  <si>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</si>
  <si>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</si>
  <si>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</si>
  <si>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</si>
  <si>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</si>
  <si>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</si>
  <si>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</si>
  <si>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</si>
  <si>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</si>
  <si>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</si>
  <si>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</si>
  <si>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</si>
  <si>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</si>
  <si>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</si>
  <si>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</si>
  <si>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</si>
  <si>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</si>
  <si>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</si>
  <si>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</si>
  <si>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</si>
  <si>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</si>
  <si>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</si>
  <si>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</si>
  <si>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</si>
  <si>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</si>
  <si>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</si>
  <si>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</si>
  <si>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</si>
  <si>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</si>
  <si>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</si>
  <si>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</si>
  <si>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</si>
  <si>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</si>
  <si>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</si>
  <si>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</si>
  <si>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</si>
  <si>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</si>
  <si>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</si>
  <si>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</si>
  <si>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</si>
  <si>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</si>
  <si>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</si>
  <si>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</si>
  <si>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</si>
  <si>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</si>
  <si>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</si>
  <si>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</si>
  <si>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</si>
  <si>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</si>
  <si>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</si>
  <si>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</si>
  <si>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</si>
  <si>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</si>
  <si>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</si>
  <si>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</si>
  <si>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</si>
  <si>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</si>
  <si>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</si>
  <si>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</si>
  <si>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</si>
  <si>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</si>
  <si>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</si>
  <si>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</si>
  <si>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</si>
  <si>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</si>
  <si>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</si>
  <si>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</si>
  <si>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</si>
  <si>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</si>
  <si>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</si>
  <si>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</si>
  <si>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</si>
  <si>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</si>
  <si>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</si>
  <si>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</si>
  <si>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</si>
  <si>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</si>
  <si>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</si>
  <si>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</si>
  <si>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</si>
  <si>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</si>
  <si>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</si>
  <si>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</si>
  <si>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</si>
  <si>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</si>
  <si>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</si>
  <si>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</si>
  <si>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</si>
  <si>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</si>
  <si>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</si>
  <si>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</si>
  <si>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</si>
  <si>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</si>
  <si>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</si>
  <si>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</si>
  <si>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</si>
  <si>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</si>
  <si>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</si>
  <si>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</si>
  <si>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Tin học đại cương CN41</t>
  </si>
  <si>
    <t>Hoàng Thị Ánh</t>
  </si>
  <si>
    <t>Giáo dục thể chất 3 (Chiều)</t>
  </si>
  <si>
    <t>Giáo dục thể chất 5 (Bơi lội Chiều)</t>
  </si>
  <si>
    <t>LC18/21.05</t>
  </si>
  <si>
    <t>Số 
TC</t>
  </si>
  <si>
    <t xml:space="preserve">Trần Phương </t>
  </si>
  <si>
    <t>52/21.15</t>
  </si>
  <si>
    <t>Kế toán hành chính sự nghiệp 1</t>
  </si>
  <si>
    <t>Sinh viên có nguyện vọng rút</t>
  </si>
  <si>
    <t>Không mở được lớp học</t>
  </si>
  <si>
    <t>Payouchay DENPHOULOUANG</t>
  </si>
  <si>
    <t>Latdavanh THANOUSINH</t>
  </si>
  <si>
    <t>Khampaserd SIVORAVONGS</t>
  </si>
  <si>
    <t>Thongmany PANYAPHONG</t>
  </si>
  <si>
    <t>Chanchao SENNAM</t>
  </si>
  <si>
    <t>Sengchanh SOUKPHALY</t>
  </si>
  <si>
    <t>Thuế</t>
  </si>
  <si>
    <t>Chaliya LEUANGLANGSY</t>
  </si>
  <si>
    <t>Thanousack LATDAVANH</t>
  </si>
  <si>
    <t>155D3402012218</t>
  </si>
  <si>
    <t>155D3402012361</t>
  </si>
  <si>
    <t>155D3402013997</t>
  </si>
  <si>
    <t>155D3403012690</t>
  </si>
  <si>
    <t>165D3402010177</t>
  </si>
  <si>
    <t>165D3403010404</t>
  </si>
  <si>
    <t>135D3402011079</t>
  </si>
  <si>
    <t>155D3403012903</t>
  </si>
  <si>
    <t>155D3402013877</t>
  </si>
  <si>
    <t>165D3402011143</t>
  </si>
  <si>
    <t>165D3402012032</t>
  </si>
  <si>
    <t>165D3403010667</t>
  </si>
  <si>
    <t>165D3101010158</t>
  </si>
  <si>
    <t>135D3402010934</t>
  </si>
  <si>
    <t>145D3402012173</t>
  </si>
  <si>
    <t>155D3402012104</t>
  </si>
  <si>
    <t>155D3402012122</t>
  </si>
  <si>
    <t>155D3402014046</t>
  </si>
  <si>
    <t>155D3402013582</t>
  </si>
  <si>
    <t>155D3402013693</t>
  </si>
  <si>
    <t>155D3403012130</t>
  </si>
  <si>
    <t>15LD3403010228</t>
  </si>
  <si>
    <t>135D3402011112</t>
  </si>
  <si>
    <t>155D3402013343</t>
  </si>
  <si>
    <t>155D3402013390</t>
  </si>
  <si>
    <t>155D3402013466</t>
  </si>
  <si>
    <t>145D3403010173</t>
  </si>
  <si>
    <t>155D3403012210</t>
  </si>
  <si>
    <t>155D3403012222</t>
  </si>
  <si>
    <t>155D3403012784</t>
  </si>
  <si>
    <t>155D3403012373</t>
  </si>
  <si>
    <t>155D3403012778</t>
  </si>
  <si>
    <t>145D3403010228</t>
  </si>
  <si>
    <t>155D3403012003</t>
  </si>
  <si>
    <t>155D3403012022</t>
  </si>
  <si>
    <t>155D3403012107</t>
  </si>
  <si>
    <t>155D3403012431</t>
  </si>
  <si>
    <t>155D3403012377</t>
  </si>
  <si>
    <t>145D3403010479</t>
  </si>
  <si>
    <t>155D3403012735</t>
  </si>
  <si>
    <t>155D3403013069</t>
  </si>
  <si>
    <t>155D3403013183</t>
  </si>
  <si>
    <t>155D3403013262</t>
  </si>
  <si>
    <t>155D3402012027</t>
  </si>
  <si>
    <t>155D3402012379</t>
  </si>
  <si>
    <t>155D3402012546</t>
  </si>
  <si>
    <t>155D3403012147</t>
  </si>
  <si>
    <t>155D3403013077</t>
  </si>
  <si>
    <t>165D3402010313</t>
  </si>
  <si>
    <t>165D3403011084</t>
  </si>
  <si>
    <t>165D3402011484</t>
  </si>
  <si>
    <t>155D3402013292</t>
  </si>
  <si>
    <t>155D3403012668</t>
  </si>
  <si>
    <t>165D3403010043</t>
  </si>
  <si>
    <t>165D3403010169</t>
  </si>
  <si>
    <t>165D3403010298</t>
  </si>
  <si>
    <t>165D3403010442</t>
  </si>
  <si>
    <t>165D3403010990</t>
  </si>
  <si>
    <t>165D3401010164</t>
  </si>
  <si>
    <t>165D3401010250</t>
  </si>
  <si>
    <t>155D3402012676</t>
  </si>
  <si>
    <t>155D3402012874</t>
  </si>
  <si>
    <t>155D3402013429</t>
  </si>
  <si>
    <t>165D3402010665</t>
  </si>
  <si>
    <t>165D3402010673</t>
  </si>
  <si>
    <t>165D3402010674</t>
  </si>
  <si>
    <t>165D3402010688</t>
  </si>
  <si>
    <t>165D3402010691</t>
  </si>
  <si>
    <t>155D3402012098</t>
  </si>
  <si>
    <t>155D3402013581</t>
  </si>
  <si>
    <t>155D3402013583</t>
  </si>
  <si>
    <t>155D3402013958</t>
  </si>
  <si>
    <t>155D3402014053</t>
  </si>
  <si>
    <t>155D3402013745</t>
  </si>
  <si>
    <t>155D3402014044</t>
  </si>
  <si>
    <t>155D3402014048</t>
  </si>
  <si>
    <t>155D3402013474</t>
  </si>
  <si>
    <t>155D3403012883</t>
  </si>
  <si>
    <t>165D3402011198</t>
  </si>
  <si>
    <t>165D3402011277</t>
  </si>
  <si>
    <t>165D3402010236</t>
  </si>
  <si>
    <t>165D3403011170</t>
  </si>
  <si>
    <t>155D3402012425</t>
  </si>
  <si>
    <t>155D3402013075</t>
  </si>
  <si>
    <t>155D3402013095</t>
  </si>
  <si>
    <t>155D3403013005</t>
  </si>
  <si>
    <t>155D3403013018</t>
  </si>
  <si>
    <t>155D3401012118</t>
  </si>
  <si>
    <t>155D3101012184</t>
  </si>
  <si>
    <t>165D3402011502</t>
  </si>
  <si>
    <t>165D3402010939</t>
  </si>
  <si>
    <t>155D3402013990</t>
  </si>
  <si>
    <t>155D3403012054</t>
  </si>
  <si>
    <t>155D3403012381</t>
  </si>
  <si>
    <t>155D3403012527</t>
  </si>
  <si>
    <t>155D3402013120</t>
  </si>
  <si>
    <t>155D3402013178</t>
  </si>
  <si>
    <t>155D3402013843</t>
  </si>
  <si>
    <t>155D3403013186</t>
  </si>
  <si>
    <t>165D3402011110</t>
  </si>
  <si>
    <t>155D3402012200</t>
  </si>
  <si>
    <t>155D3402012955</t>
  </si>
  <si>
    <t>155D3402013409</t>
  </si>
  <si>
    <t>155D3404052013</t>
  </si>
  <si>
    <t>17523404050071</t>
  </si>
  <si>
    <t>155D3401012198</t>
  </si>
  <si>
    <t>155D3402012952</t>
  </si>
  <si>
    <t>155D3402013833</t>
  </si>
  <si>
    <t>145D3402010595</t>
  </si>
  <si>
    <t>155D3404052139</t>
  </si>
  <si>
    <t>155D3404052143</t>
  </si>
  <si>
    <t>155D3402012641</t>
  </si>
  <si>
    <t>155D3402012994</t>
  </si>
  <si>
    <t>155D3402013383</t>
  </si>
  <si>
    <t>155D3402013331</t>
  </si>
  <si>
    <t>155D3403012168</t>
  </si>
  <si>
    <t>155D3403012676</t>
  </si>
  <si>
    <t>145D2202010077</t>
  </si>
  <si>
    <t>145D3403010572</t>
  </si>
  <si>
    <t>165D3402010560</t>
  </si>
  <si>
    <t>155D3402014045</t>
  </si>
  <si>
    <t>125D3403010537</t>
  </si>
  <si>
    <t>Mã SV</t>
  </si>
  <si>
    <t>DANH SÁCH TRẢ LẠI TIỀN HỌC PHÍ HỌC LẠI, HỌC CẢI THIỆN, HỌC BÙ</t>
  </si>
  <si>
    <t>( Kèm theo danh sách của Ban Quản lý đào tạo)</t>
  </si>
  <si>
    <t>Khóa / Lớp</t>
  </si>
  <si>
    <t xml:space="preserve">Học phần / Môn học </t>
  </si>
  <si>
    <t xml:space="preserve">Số BL/PT </t>
  </si>
  <si>
    <t>Ngày thu</t>
  </si>
  <si>
    <t>Học phí đã thu</t>
  </si>
  <si>
    <t>Số tiền trả  lại</t>
  </si>
  <si>
    <t>Ký nhận</t>
  </si>
  <si>
    <t>Học bù</t>
  </si>
  <si>
    <t>Học lại, Học CT</t>
  </si>
  <si>
    <t xml:space="preserve">Miễn </t>
  </si>
  <si>
    <t>Kỳ 2 năm học 2018-2019 đợt 1 lần 1</t>
  </si>
  <si>
    <t>Tổng cộng</t>
  </si>
  <si>
    <t>Khóa</t>
  </si>
  <si>
    <t>SV</t>
  </si>
  <si>
    <t>Tiền</t>
  </si>
  <si>
    <t xml:space="preserve">                     Ghi chú: Học bù chia thành các khóa như sau: </t>
  </si>
  <si>
    <t>Khóa 51</t>
  </si>
  <si>
    <t>Khóa 52</t>
  </si>
  <si>
    <t>Khóa 53</t>
  </si>
  <si>
    <t>Khóa 54</t>
  </si>
  <si>
    <t>Cộng</t>
  </si>
  <si>
    <t>Khóa 50</t>
  </si>
  <si>
    <t>=N135+O135</t>
  </si>
  <si>
    <t>Học phí:       42.924.000,đ</t>
  </si>
  <si>
    <t>Bù KPĐT:   28.800.000,đ</t>
  </si>
  <si>
    <t>Bằng chữ: Chín mươi mốt triệu, bẩy trăm tám mươi lăm nghìn đồng</t>
  </si>
  <si>
    <t>BAN TÀI CHÍNH KẾ TOÁN</t>
  </si>
  <si>
    <t xml:space="preserve">   HỌC VIỆN TÀI CHÍNH</t>
  </si>
  <si>
    <t>TT</t>
  </si>
  <si>
    <t xml:space="preserve"> Học lại, học cải thiện: </t>
  </si>
  <si>
    <t xml:space="preserve">              KT.Giám đốc</t>
  </si>
  <si>
    <t xml:space="preserve">              Phó Giám đốc</t>
  </si>
  <si>
    <t xml:space="preserve">                               Người lập</t>
  </si>
  <si>
    <t xml:space="preserve">  </t>
  </si>
  <si>
    <t xml:space="preserve">                              Ngô Thị Kim Phương</t>
  </si>
  <si>
    <t xml:space="preserve">            Nguyễn Vũ Việt</t>
  </si>
  <si>
    <t xml:space="preserve">                Kế toán trưởng</t>
  </si>
  <si>
    <t xml:space="preserve">                 Nguyễn Lê Mai</t>
  </si>
  <si>
    <t xml:space="preserve">             Ngày    tháng 01 năm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</si>
</sst>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.75"/>
      <color indexed="8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8" fillId="0" borderId="10" xfId="42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42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4" fontId="10" fillId="0" borderId="10" xfId="0" applyNumberFormat="1" applyFont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3" fontId="4" fillId="0" borderId="0" xfId="42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64" fontId="11" fillId="0" borderId="13" xfId="42" applyNumberFormat="1" applyFont="1" applyBorder="1" applyAlignment="1">
      <alignment horizontal="center" vertical="center"/>
    </xf>
    <xf numFmtId="164" fontId="11" fillId="0" borderId="0" xfId="42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164" fontId="11" fillId="0" borderId="14" xfId="4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2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64" fontId="11" fillId="0" borderId="15" xfId="42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right" vertical="center"/>
    </xf>
    <xf numFmtId="164" fontId="15" fillId="0" borderId="0" xfId="42" applyNumberFormat="1" applyFont="1" applyBorder="1" applyAlignment="1">
      <alignment horizontal="right" vertical="center"/>
    </xf>
    <xf numFmtId="164" fontId="3" fillId="0" borderId="0" xfId="42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3" fillId="0" borderId="10" xfId="0" applyFon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42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" fontId="32" fillId="0" borderId="0" xfId="0" applyNumberFormat="1" applyFont="1" applyBorder="1" applyAlignment="1">
      <alignment horizontal="center" vertical="center"/>
    </xf>
    <xf numFmtId="164" fontId="3" fillId="0" borderId="0" xfId="42" applyNumberFormat="1" applyFont="1" applyFill="1" applyBorder="1" applyAlignment="1">
      <alignment horizontal="center" vertical="center" wrapText="1"/>
    </xf>
    <xf numFmtId="43" fontId="10" fillId="0" borderId="0" xfId="42" applyFont="1" applyBorder="1" applyAlignment="1">
      <alignment horizontal="center" vertical="center" wrapText="1"/>
    </xf>
    <xf numFmtId="164" fontId="10" fillId="0" borderId="0" xfId="42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8" fillId="0" borderId="11" xfId="42" applyNumberFormat="1" applyFont="1" applyBorder="1" applyAlignment="1">
      <alignment horizontal="center" vertical="center" wrapText="1"/>
    </xf>
    <xf numFmtId="164" fontId="8" fillId="0" borderId="12" xfId="42" applyNumberFormat="1" applyFont="1" applyBorder="1" applyAlignment="1">
      <alignment horizontal="center" vertical="center" wrapText="1"/>
    </xf>
    <xf numFmtId="164" fontId="8" fillId="0" borderId="13" xfId="42" applyNumberFormat="1" applyFont="1" applyBorder="1" applyAlignment="1">
      <alignment horizontal="center" vertical="center" wrapText="1"/>
    </xf>
    <xf numFmtId="164" fontId="8" fillId="0" borderId="17" xfId="42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47" sqref="D147"/>
    </sheetView>
  </sheetViews>
  <sheetFormatPr defaultColWidth="9.140625" defaultRowHeight="15"/>
  <cols>
    <col min="1" max="1" width="4.421875" style="4" bestFit="1" customWidth="1"/>
    <col min="2" max="2" width="14.421875" style="4" customWidth="1"/>
    <col min="3" max="3" width="13.140625" style="5" customWidth="1"/>
    <col min="4" max="4" width="7.421875" style="5" customWidth="1"/>
    <col min="5" max="5" width="8.7109375" style="6" customWidth="1"/>
    <col min="6" max="6" width="16.8515625" style="5" customWidth="1"/>
    <col min="7" max="7" width="4.00390625" style="6" bestFit="1" customWidth="1"/>
    <col min="8" max="8" width="8.57421875" style="6" customWidth="1"/>
    <col min="9" max="9" width="10.7109375" style="6" customWidth="1"/>
    <col min="10" max="10" width="10.140625" style="6" customWidth="1"/>
    <col min="11" max="11" width="11.28125" style="6" customWidth="1"/>
    <col min="12" max="12" width="12.140625" style="6" customWidth="1"/>
    <col min="13" max="13" width="20.7109375" style="6" customWidth="1"/>
    <col min="14" max="15" width="19.8515625" style="6" customWidth="1"/>
    <col min="16" max="17" width="17.421875" style="103" customWidth="1"/>
    <col min="18" max="18" width="26.140625" style="6" bestFit="1" customWidth="1"/>
    <col min="19" max="19" width="20.421875" style="6" customWidth="1"/>
    <col min="20" max="16384" width="9.140625" style="6" customWidth="1"/>
  </cols>
  <sheetData>
    <row r="1" spans="1:17" s="9" customFormat="1" ht="15.75">
      <c r="A1" s="127" t="s">
        <v>577</v>
      </c>
      <c r="B1" s="127"/>
      <c r="C1" s="127"/>
      <c r="D1" s="127"/>
      <c r="F1" s="47"/>
      <c r="P1" s="91"/>
      <c r="Q1" s="91"/>
    </row>
    <row r="2" spans="1:17" s="9" customFormat="1" ht="15.75">
      <c r="A2" s="108" t="s">
        <v>576</v>
      </c>
      <c r="B2" s="107"/>
      <c r="C2" s="107"/>
      <c r="D2" s="107"/>
      <c r="F2" s="47"/>
      <c r="P2" s="91"/>
      <c r="Q2" s="91"/>
    </row>
    <row r="3" spans="1:17" s="9" customFormat="1" ht="15.75">
      <c r="A3" s="15"/>
      <c r="B3" s="15"/>
      <c r="C3" s="15"/>
      <c r="D3" s="15"/>
      <c r="F3" s="47"/>
      <c r="P3" s="91"/>
      <c r="Q3" s="91"/>
    </row>
    <row r="4" spans="1:18" s="8" customFormat="1" ht="18.75">
      <c r="A4" s="141" t="s">
        <v>548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82"/>
      <c r="O4" s="82"/>
      <c r="P4" s="92"/>
      <c r="Q4" s="92"/>
      <c r="R4" s="82"/>
    </row>
    <row r="5" spans="1:18" s="8" customFormat="1" ht="30.75" customHeight="1">
      <c r="A5" s="142" t="s">
        <v>560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83"/>
      <c r="O5" s="83"/>
      <c r="P5" s="93"/>
      <c r="Q5" s="93"/>
      <c r="R5" s="83"/>
    </row>
    <row r="6" spans="1:18" s="8" customFormat="1" ht="15.75">
      <c r="A6" s="143" t="s">
        <v>549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84"/>
      <c r="O6" s="84"/>
      <c r="P6" s="94"/>
      <c r="Q6" s="94"/>
      <c r="R6" s="84"/>
    </row>
    <row r="7" spans="1:18" s="8" customFormat="1" ht="15.75">
      <c r="A7" s="16"/>
      <c r="B7" s="16"/>
      <c r="C7" s="16"/>
      <c r="D7" s="16"/>
      <c r="E7" s="16"/>
      <c r="F7" s="48"/>
      <c r="G7" s="16"/>
      <c r="H7" s="16"/>
      <c r="I7" s="16"/>
      <c r="J7" s="16"/>
      <c r="K7" s="16"/>
      <c r="L7" s="16"/>
      <c r="M7" s="16"/>
      <c r="N7" s="16"/>
      <c r="O7" s="16"/>
      <c r="P7" s="95"/>
      <c r="Q7" s="95"/>
      <c r="R7" s="16"/>
    </row>
    <row r="8" spans="1:18" s="8" customFormat="1" ht="15.75">
      <c r="A8" s="16"/>
      <c r="B8" s="16"/>
      <c r="C8" s="16"/>
      <c r="D8" s="16"/>
      <c r="E8" s="16"/>
      <c r="F8" s="48"/>
      <c r="G8" s="16"/>
      <c r="H8" s="16"/>
      <c r="I8" s="16"/>
      <c r="J8" s="16"/>
      <c r="K8" s="16"/>
      <c r="L8" s="16"/>
      <c r="M8" s="16"/>
      <c r="N8" s="16"/>
      <c r="O8" s="16"/>
      <c r="P8" s="95"/>
      <c r="Q8" s="95"/>
      <c r="R8" s="16"/>
    </row>
    <row r="9" spans="1:18" s="8" customFormat="1" ht="15.75">
      <c r="A9" s="135" t="s">
        <v>578</v>
      </c>
      <c r="B9" s="114" t="s">
        <v>547</v>
      </c>
      <c r="C9" s="115" t="s">
        <v>0</v>
      </c>
      <c r="D9" s="121" t="s">
        <v>1</v>
      </c>
      <c r="E9" s="109" t="s">
        <v>550</v>
      </c>
      <c r="F9" s="123" t="s">
        <v>551</v>
      </c>
      <c r="G9" s="109" t="s">
        <v>410</v>
      </c>
      <c r="H9" s="125" t="s">
        <v>552</v>
      </c>
      <c r="I9" s="109" t="s">
        <v>553</v>
      </c>
      <c r="J9" s="117" t="s">
        <v>554</v>
      </c>
      <c r="K9" s="118"/>
      <c r="L9" s="119" t="s">
        <v>555</v>
      </c>
      <c r="M9" s="109" t="s">
        <v>556</v>
      </c>
      <c r="N9" s="87"/>
      <c r="O9" s="40"/>
      <c r="P9" s="96"/>
      <c r="Q9" s="96"/>
      <c r="R9" s="16"/>
    </row>
    <row r="10" spans="1:18" s="8" customFormat="1" ht="25.5">
      <c r="A10" s="136"/>
      <c r="B10" s="114"/>
      <c r="C10" s="116"/>
      <c r="D10" s="122"/>
      <c r="E10" s="110"/>
      <c r="F10" s="124"/>
      <c r="G10" s="110"/>
      <c r="H10" s="126"/>
      <c r="I10" s="110"/>
      <c r="J10" s="21" t="s">
        <v>557</v>
      </c>
      <c r="K10" s="21" t="s">
        <v>558</v>
      </c>
      <c r="L10" s="120"/>
      <c r="M10" s="110"/>
      <c r="N10" s="87"/>
      <c r="O10" s="40"/>
      <c r="P10" s="96"/>
      <c r="Q10" s="96"/>
      <c r="R10" s="16"/>
    </row>
    <row r="11" spans="1:19" s="1" customFormat="1" ht="30" customHeight="1">
      <c r="A11" s="23" t="s">
        <v>235</v>
      </c>
      <c r="B11" s="24" t="s">
        <v>532</v>
      </c>
      <c r="C11" s="25" t="s">
        <v>26</v>
      </c>
      <c r="D11" s="26" t="s">
        <v>131</v>
      </c>
      <c r="E11" s="27" t="s">
        <v>196</v>
      </c>
      <c r="F11" s="49" t="s">
        <v>223</v>
      </c>
      <c r="G11" s="27">
        <v>3</v>
      </c>
      <c r="H11" s="28">
        <v>54762</v>
      </c>
      <c r="I11" s="29">
        <v>43437</v>
      </c>
      <c r="J11" s="44"/>
      <c r="K11" s="42">
        <v>1401000</v>
      </c>
      <c r="L11" s="42">
        <f>J11+K11</f>
        <v>1401000</v>
      </c>
      <c r="M11" s="29"/>
      <c r="N11" s="90">
        <v>3</v>
      </c>
      <c r="O11" s="105">
        <f>N11*267000</f>
        <v>801000</v>
      </c>
      <c r="P11" s="97">
        <v>3</v>
      </c>
      <c r="Q11" s="106">
        <f aca="true" t="shared" si="0" ref="Q11:Q74">P11*200000</f>
        <v>600000</v>
      </c>
      <c r="R11" s="88" t="s">
        <v>414</v>
      </c>
      <c r="S11" s="14" t="s">
        <v>532</v>
      </c>
    </row>
    <row r="12" spans="1:19" s="1" customFormat="1" ht="30" customHeight="1">
      <c r="A12" s="23" t="s">
        <v>234</v>
      </c>
      <c r="B12" s="24" t="s">
        <v>533</v>
      </c>
      <c r="C12" s="25" t="s">
        <v>58</v>
      </c>
      <c r="D12" s="26" t="s">
        <v>128</v>
      </c>
      <c r="E12" s="27" t="s">
        <v>164</v>
      </c>
      <c r="F12" s="49" t="s">
        <v>218</v>
      </c>
      <c r="G12" s="27">
        <v>2</v>
      </c>
      <c r="H12" s="28">
        <v>54730</v>
      </c>
      <c r="I12" s="29">
        <v>43445</v>
      </c>
      <c r="J12" s="44"/>
      <c r="K12" s="42">
        <v>934000</v>
      </c>
      <c r="L12" s="42">
        <f aca="true" t="shared" si="1" ref="L12:L75">J12+K12</f>
        <v>934000</v>
      </c>
      <c r="M12" s="29"/>
      <c r="N12" s="90">
        <v>2</v>
      </c>
      <c r="O12" s="105">
        <f aca="true" t="shared" si="2" ref="O12:O75">N12*267000</f>
        <v>534000</v>
      </c>
      <c r="P12" s="97">
        <v>2</v>
      </c>
      <c r="Q12" s="106">
        <f t="shared" si="0"/>
        <v>400000</v>
      </c>
      <c r="R12" s="88" t="s">
        <v>414</v>
      </c>
      <c r="S12" s="14" t="s">
        <v>533</v>
      </c>
    </row>
    <row r="13" spans="1:19" s="1" customFormat="1" ht="30" customHeight="1">
      <c r="A13" s="23" t="s">
        <v>233</v>
      </c>
      <c r="B13" s="24" t="s">
        <v>534</v>
      </c>
      <c r="C13" s="25" t="s">
        <v>74</v>
      </c>
      <c r="D13" s="26" t="s">
        <v>138</v>
      </c>
      <c r="E13" s="27" t="s">
        <v>181</v>
      </c>
      <c r="F13" s="49" t="s">
        <v>224</v>
      </c>
      <c r="G13" s="27">
        <v>3</v>
      </c>
      <c r="H13" s="28">
        <v>54589</v>
      </c>
      <c r="I13" s="29">
        <v>43440</v>
      </c>
      <c r="J13" s="42">
        <v>618000</v>
      </c>
      <c r="K13" s="42"/>
      <c r="L13" s="42">
        <f t="shared" si="1"/>
        <v>618000</v>
      </c>
      <c r="M13" s="29"/>
      <c r="N13" s="90"/>
      <c r="O13" s="105">
        <f t="shared" si="2"/>
        <v>0</v>
      </c>
      <c r="P13" s="97"/>
      <c r="Q13" s="106">
        <f t="shared" si="0"/>
        <v>0</v>
      </c>
      <c r="R13" s="88" t="s">
        <v>414</v>
      </c>
      <c r="S13" s="14" t="s">
        <v>534</v>
      </c>
    </row>
    <row r="14" spans="1:19" s="1" customFormat="1" ht="30" customHeight="1">
      <c r="A14" s="23" t="s">
        <v>237</v>
      </c>
      <c r="B14" s="24" t="s">
        <v>535</v>
      </c>
      <c r="C14" s="25" t="s">
        <v>15</v>
      </c>
      <c r="D14" s="26" t="s">
        <v>120</v>
      </c>
      <c r="E14" s="27" t="s">
        <v>181</v>
      </c>
      <c r="F14" s="49" t="s">
        <v>228</v>
      </c>
      <c r="G14" s="27">
        <v>3</v>
      </c>
      <c r="H14" s="28">
        <v>54736</v>
      </c>
      <c r="I14" s="29">
        <v>43445</v>
      </c>
      <c r="J14" s="44"/>
      <c r="K14" s="42">
        <v>1401000</v>
      </c>
      <c r="L14" s="42">
        <f t="shared" si="1"/>
        <v>1401000</v>
      </c>
      <c r="M14" s="29"/>
      <c r="N14" s="90">
        <v>3</v>
      </c>
      <c r="O14" s="105">
        <f t="shared" si="2"/>
        <v>801000</v>
      </c>
      <c r="P14" s="97">
        <v>3</v>
      </c>
      <c r="Q14" s="106">
        <f t="shared" si="0"/>
        <v>600000</v>
      </c>
      <c r="R14" s="88" t="s">
        <v>414</v>
      </c>
      <c r="S14" s="14" t="s">
        <v>535</v>
      </c>
    </row>
    <row r="15" spans="1:19" s="2" customFormat="1" ht="30" customHeight="1">
      <c r="A15" s="23" t="s">
        <v>285</v>
      </c>
      <c r="B15" s="23" t="s">
        <v>536</v>
      </c>
      <c r="C15" s="30" t="s">
        <v>84</v>
      </c>
      <c r="D15" s="31" t="s">
        <v>127</v>
      </c>
      <c r="E15" s="32" t="s">
        <v>197</v>
      </c>
      <c r="F15" s="39" t="s">
        <v>230</v>
      </c>
      <c r="G15" s="32">
        <v>4</v>
      </c>
      <c r="H15" s="28">
        <v>54252</v>
      </c>
      <c r="I15" s="33">
        <v>43442</v>
      </c>
      <c r="J15" s="45"/>
      <c r="K15" s="41">
        <v>1868000</v>
      </c>
      <c r="L15" s="42">
        <f t="shared" si="1"/>
        <v>1868000</v>
      </c>
      <c r="M15" s="33"/>
      <c r="N15" s="90">
        <v>4</v>
      </c>
      <c r="O15" s="105">
        <f t="shared" si="2"/>
        <v>1068000</v>
      </c>
      <c r="P15" s="98">
        <v>4</v>
      </c>
      <c r="Q15" s="106">
        <f t="shared" si="0"/>
        <v>800000</v>
      </c>
      <c r="R15" s="88" t="s">
        <v>414</v>
      </c>
      <c r="S15" s="13" t="s">
        <v>536</v>
      </c>
    </row>
    <row r="16" spans="1:19" s="1" customFormat="1" ht="30" customHeight="1">
      <c r="A16" s="23" t="s">
        <v>286</v>
      </c>
      <c r="B16" s="24" t="s">
        <v>537</v>
      </c>
      <c r="C16" s="25" t="s">
        <v>59</v>
      </c>
      <c r="D16" s="26" t="s">
        <v>129</v>
      </c>
      <c r="E16" s="27" t="s">
        <v>166</v>
      </c>
      <c r="F16" s="49" t="s">
        <v>218</v>
      </c>
      <c r="G16" s="27">
        <v>2</v>
      </c>
      <c r="H16" s="28">
        <v>54525</v>
      </c>
      <c r="I16" s="33">
        <v>43439</v>
      </c>
      <c r="J16" s="44"/>
      <c r="K16" s="42">
        <v>934000</v>
      </c>
      <c r="L16" s="42">
        <f t="shared" si="1"/>
        <v>934000</v>
      </c>
      <c r="M16" s="29"/>
      <c r="N16" s="90">
        <v>2</v>
      </c>
      <c r="O16" s="105">
        <f t="shared" si="2"/>
        <v>534000</v>
      </c>
      <c r="P16" s="97">
        <v>2</v>
      </c>
      <c r="Q16" s="106">
        <f t="shared" si="0"/>
        <v>400000</v>
      </c>
      <c r="R16" s="88" t="s">
        <v>414</v>
      </c>
      <c r="S16" s="14" t="s">
        <v>537</v>
      </c>
    </row>
    <row r="17" spans="1:19" s="1" customFormat="1" ht="30" customHeight="1">
      <c r="A17" s="23" t="s">
        <v>287</v>
      </c>
      <c r="B17" s="24" t="s">
        <v>538</v>
      </c>
      <c r="C17" s="25" t="s">
        <v>29</v>
      </c>
      <c r="D17" s="26" t="s">
        <v>109</v>
      </c>
      <c r="E17" s="27" t="s">
        <v>174</v>
      </c>
      <c r="F17" s="49" t="s">
        <v>229</v>
      </c>
      <c r="G17" s="27">
        <v>3</v>
      </c>
      <c r="H17" s="28">
        <v>54710</v>
      </c>
      <c r="I17" s="33">
        <v>43444</v>
      </c>
      <c r="J17" s="42">
        <v>618000</v>
      </c>
      <c r="K17" s="42"/>
      <c r="L17" s="42">
        <f t="shared" si="1"/>
        <v>618000</v>
      </c>
      <c r="M17" s="29"/>
      <c r="N17" s="90"/>
      <c r="O17" s="105">
        <f t="shared" si="2"/>
        <v>0</v>
      </c>
      <c r="P17" s="97"/>
      <c r="Q17" s="106">
        <f t="shared" si="0"/>
        <v>0</v>
      </c>
      <c r="R17" s="88" t="s">
        <v>414</v>
      </c>
      <c r="S17" s="14" t="s">
        <v>538</v>
      </c>
    </row>
    <row r="18" spans="1:19" s="1" customFormat="1" ht="30" customHeight="1">
      <c r="A18" s="23" t="s">
        <v>288</v>
      </c>
      <c r="B18" s="24" t="s">
        <v>539</v>
      </c>
      <c r="C18" s="25" t="s">
        <v>83</v>
      </c>
      <c r="D18" s="26" t="s">
        <v>96</v>
      </c>
      <c r="E18" s="27" t="s">
        <v>192</v>
      </c>
      <c r="F18" s="49" t="s">
        <v>229</v>
      </c>
      <c r="G18" s="27">
        <v>3</v>
      </c>
      <c r="H18" s="28">
        <v>54492</v>
      </c>
      <c r="I18" s="33">
        <v>43439</v>
      </c>
      <c r="J18" s="42">
        <v>618000</v>
      </c>
      <c r="K18" s="42"/>
      <c r="L18" s="42">
        <f t="shared" si="1"/>
        <v>618000</v>
      </c>
      <c r="M18" s="29"/>
      <c r="N18" s="90"/>
      <c r="O18" s="105">
        <f t="shared" si="2"/>
        <v>0</v>
      </c>
      <c r="P18" s="97"/>
      <c r="Q18" s="106">
        <f t="shared" si="0"/>
        <v>0</v>
      </c>
      <c r="R18" s="88" t="s">
        <v>414</v>
      </c>
      <c r="S18" s="14" t="s">
        <v>539</v>
      </c>
    </row>
    <row r="19" spans="1:19" s="1" customFormat="1" ht="30" customHeight="1">
      <c r="A19" s="23" t="s">
        <v>289</v>
      </c>
      <c r="B19" s="24" t="s">
        <v>540</v>
      </c>
      <c r="C19" s="25" t="s">
        <v>75</v>
      </c>
      <c r="D19" s="26" t="s">
        <v>131</v>
      </c>
      <c r="E19" s="27" t="s">
        <v>163</v>
      </c>
      <c r="F19" s="50" t="s">
        <v>236</v>
      </c>
      <c r="G19" s="27">
        <v>3</v>
      </c>
      <c r="H19" s="28">
        <v>54364</v>
      </c>
      <c r="I19" s="33">
        <v>43439</v>
      </c>
      <c r="J19" s="42"/>
      <c r="K19" s="42">
        <v>1401000</v>
      </c>
      <c r="L19" s="42">
        <f t="shared" si="1"/>
        <v>1401000</v>
      </c>
      <c r="M19" s="29"/>
      <c r="N19" s="90">
        <v>3</v>
      </c>
      <c r="O19" s="105">
        <f t="shared" si="2"/>
        <v>801000</v>
      </c>
      <c r="P19" s="97">
        <v>3</v>
      </c>
      <c r="Q19" s="106">
        <f t="shared" si="0"/>
        <v>600000</v>
      </c>
      <c r="R19" s="88" t="s">
        <v>414</v>
      </c>
      <c r="S19" s="14" t="s">
        <v>540</v>
      </c>
    </row>
    <row r="20" spans="1:19" s="2" customFormat="1" ht="30" customHeight="1">
      <c r="A20" s="23" t="s">
        <v>290</v>
      </c>
      <c r="B20" s="23" t="s">
        <v>541</v>
      </c>
      <c r="C20" s="30" t="s">
        <v>81</v>
      </c>
      <c r="D20" s="31" t="s">
        <v>133</v>
      </c>
      <c r="E20" s="32" t="s">
        <v>169</v>
      </c>
      <c r="F20" s="39" t="s">
        <v>227</v>
      </c>
      <c r="G20" s="32">
        <v>4</v>
      </c>
      <c r="H20" s="28">
        <v>54367</v>
      </c>
      <c r="I20" s="33">
        <v>43439</v>
      </c>
      <c r="J20" s="41"/>
      <c r="K20" s="41">
        <v>1868000</v>
      </c>
      <c r="L20" s="42">
        <f t="shared" si="1"/>
        <v>1868000</v>
      </c>
      <c r="M20" s="33"/>
      <c r="N20" s="90">
        <v>4</v>
      </c>
      <c r="O20" s="105">
        <f t="shared" si="2"/>
        <v>1068000</v>
      </c>
      <c r="P20" s="98">
        <v>4</v>
      </c>
      <c r="Q20" s="106">
        <f t="shared" si="0"/>
        <v>800000</v>
      </c>
      <c r="R20" s="88" t="s">
        <v>414</v>
      </c>
      <c r="S20" s="13" t="s">
        <v>541</v>
      </c>
    </row>
    <row r="21" spans="1:19" s="2" customFormat="1" ht="30" customHeight="1">
      <c r="A21" s="23" t="s">
        <v>291</v>
      </c>
      <c r="B21" s="23" t="s">
        <v>466</v>
      </c>
      <c r="C21" s="30" t="s">
        <v>16</v>
      </c>
      <c r="D21" s="31" t="s">
        <v>101</v>
      </c>
      <c r="E21" s="32" t="s">
        <v>158</v>
      </c>
      <c r="F21" s="39" t="s">
        <v>206</v>
      </c>
      <c r="G21" s="32">
        <v>2</v>
      </c>
      <c r="H21" s="28">
        <v>54234</v>
      </c>
      <c r="I21" s="33">
        <v>43438</v>
      </c>
      <c r="J21" s="41"/>
      <c r="K21" s="41">
        <v>934000</v>
      </c>
      <c r="L21" s="42">
        <f t="shared" si="1"/>
        <v>934000</v>
      </c>
      <c r="M21" s="33"/>
      <c r="N21" s="90">
        <v>2</v>
      </c>
      <c r="O21" s="105">
        <f t="shared" si="2"/>
        <v>534000</v>
      </c>
      <c r="P21" s="98">
        <v>2</v>
      </c>
      <c r="Q21" s="106">
        <f t="shared" si="0"/>
        <v>400000</v>
      </c>
      <c r="R21" s="88" t="s">
        <v>414</v>
      </c>
      <c r="S21" s="13" t="s">
        <v>466</v>
      </c>
    </row>
    <row r="22" spans="1:19" s="2" customFormat="1" ht="30" customHeight="1">
      <c r="A22" s="23" t="s">
        <v>292</v>
      </c>
      <c r="B22" s="23" t="s">
        <v>542</v>
      </c>
      <c r="C22" s="30" t="s">
        <v>2</v>
      </c>
      <c r="D22" s="31" t="s">
        <v>87</v>
      </c>
      <c r="E22" s="32" t="s">
        <v>141</v>
      </c>
      <c r="F22" s="39" t="s">
        <v>204</v>
      </c>
      <c r="G22" s="32">
        <v>2</v>
      </c>
      <c r="H22" s="28">
        <v>54381</v>
      </c>
      <c r="I22" s="33">
        <v>43439</v>
      </c>
      <c r="J22" s="41"/>
      <c r="K22" s="41">
        <v>934000</v>
      </c>
      <c r="L22" s="42">
        <f t="shared" si="1"/>
        <v>934000</v>
      </c>
      <c r="M22" s="33"/>
      <c r="N22" s="90">
        <v>2</v>
      </c>
      <c r="O22" s="105">
        <f t="shared" si="2"/>
        <v>534000</v>
      </c>
      <c r="P22" s="98">
        <v>2</v>
      </c>
      <c r="Q22" s="106">
        <f t="shared" si="0"/>
        <v>400000</v>
      </c>
      <c r="R22" s="88" t="s">
        <v>414</v>
      </c>
      <c r="S22" s="13" t="s">
        <v>542</v>
      </c>
    </row>
    <row r="23" spans="1:19" s="2" customFormat="1" ht="30" customHeight="1">
      <c r="A23" s="23" t="s">
        <v>293</v>
      </c>
      <c r="B23" s="34" t="s">
        <v>543</v>
      </c>
      <c r="C23" s="30" t="s">
        <v>411</v>
      </c>
      <c r="D23" s="31" t="s">
        <v>119</v>
      </c>
      <c r="E23" s="32" t="s">
        <v>412</v>
      </c>
      <c r="F23" s="39" t="s">
        <v>413</v>
      </c>
      <c r="G23" s="32">
        <v>2</v>
      </c>
      <c r="H23" s="28">
        <v>55088</v>
      </c>
      <c r="I23" s="33">
        <v>43468</v>
      </c>
      <c r="J23" s="41"/>
      <c r="K23" s="41">
        <v>934000</v>
      </c>
      <c r="L23" s="42">
        <f t="shared" si="1"/>
        <v>934000</v>
      </c>
      <c r="M23" s="33"/>
      <c r="N23" s="90">
        <v>2</v>
      </c>
      <c r="O23" s="105">
        <f t="shared" si="2"/>
        <v>534000</v>
      </c>
      <c r="P23" s="98">
        <v>2</v>
      </c>
      <c r="Q23" s="106">
        <f t="shared" si="0"/>
        <v>400000</v>
      </c>
      <c r="R23" s="88" t="s">
        <v>414</v>
      </c>
      <c r="S23" s="2" t="s">
        <v>543</v>
      </c>
    </row>
    <row r="24" spans="1:19" s="2" customFormat="1" ht="30" customHeight="1">
      <c r="A24" s="23" t="s">
        <v>294</v>
      </c>
      <c r="B24" s="34" t="s">
        <v>544</v>
      </c>
      <c r="C24" s="128" t="s">
        <v>423</v>
      </c>
      <c r="D24" s="129"/>
      <c r="E24" s="32" t="s">
        <v>232</v>
      </c>
      <c r="F24" s="39" t="s">
        <v>413</v>
      </c>
      <c r="G24" s="32">
        <v>2</v>
      </c>
      <c r="H24" s="28">
        <v>15858</v>
      </c>
      <c r="I24" s="33">
        <v>43441</v>
      </c>
      <c r="J24" s="41"/>
      <c r="K24" s="41">
        <v>534000</v>
      </c>
      <c r="L24" s="42">
        <f t="shared" si="1"/>
        <v>534000</v>
      </c>
      <c r="M24" s="33"/>
      <c r="N24" s="90">
        <v>2</v>
      </c>
      <c r="O24" s="105">
        <f t="shared" si="2"/>
        <v>534000</v>
      </c>
      <c r="P24" s="98"/>
      <c r="Q24" s="106">
        <f t="shared" si="0"/>
        <v>0</v>
      </c>
      <c r="R24" s="88" t="s">
        <v>414</v>
      </c>
      <c r="S24" s="2" t="s">
        <v>544</v>
      </c>
    </row>
    <row r="25" spans="1:19" s="2" customFormat="1" ht="30" customHeight="1">
      <c r="A25" s="23" t="s">
        <v>295</v>
      </c>
      <c r="B25" s="34" t="s">
        <v>545</v>
      </c>
      <c r="C25" s="128" t="s">
        <v>424</v>
      </c>
      <c r="D25" s="129"/>
      <c r="E25" s="32" t="s">
        <v>148</v>
      </c>
      <c r="F25" s="39" t="s">
        <v>422</v>
      </c>
      <c r="G25" s="32">
        <v>2</v>
      </c>
      <c r="H25" s="28">
        <v>54435</v>
      </c>
      <c r="I25" s="33">
        <v>43439</v>
      </c>
      <c r="J25" s="41"/>
      <c r="K25" s="41">
        <v>534000</v>
      </c>
      <c r="L25" s="42">
        <f t="shared" si="1"/>
        <v>534000</v>
      </c>
      <c r="M25" s="33"/>
      <c r="N25" s="90">
        <v>2</v>
      </c>
      <c r="O25" s="105">
        <f t="shared" si="2"/>
        <v>534000</v>
      </c>
      <c r="P25" s="98"/>
      <c r="Q25" s="106">
        <f t="shared" si="0"/>
        <v>0</v>
      </c>
      <c r="R25" s="88" t="s">
        <v>414</v>
      </c>
      <c r="S25" s="2" t="s">
        <v>545</v>
      </c>
    </row>
    <row r="26" spans="1:19" s="2" customFormat="1" ht="30" customHeight="1">
      <c r="A26" s="23" t="s">
        <v>296</v>
      </c>
      <c r="B26" s="34" t="s">
        <v>546</v>
      </c>
      <c r="C26" s="30" t="s">
        <v>86</v>
      </c>
      <c r="D26" s="31" t="s">
        <v>140</v>
      </c>
      <c r="E26" s="32" t="s">
        <v>203</v>
      </c>
      <c r="F26" s="39" t="s">
        <v>231</v>
      </c>
      <c r="G26" s="32">
        <v>2</v>
      </c>
      <c r="H26" s="28">
        <v>54625</v>
      </c>
      <c r="I26" s="33">
        <v>43440</v>
      </c>
      <c r="J26" s="41">
        <v>332000</v>
      </c>
      <c r="K26" s="41"/>
      <c r="L26" s="42">
        <f t="shared" si="1"/>
        <v>332000</v>
      </c>
      <c r="M26" s="33"/>
      <c r="N26" s="90"/>
      <c r="O26" s="105">
        <f t="shared" si="2"/>
        <v>0</v>
      </c>
      <c r="P26" s="98"/>
      <c r="Q26" s="106">
        <f t="shared" si="0"/>
        <v>0</v>
      </c>
      <c r="R26" s="89" t="s">
        <v>415</v>
      </c>
      <c r="S26" s="2" t="s">
        <v>546</v>
      </c>
    </row>
    <row r="27" spans="1:19" s="2" customFormat="1" ht="30" customHeight="1">
      <c r="A27" s="23" t="s">
        <v>297</v>
      </c>
      <c r="B27" s="23" t="s">
        <v>425</v>
      </c>
      <c r="C27" s="30" t="s">
        <v>15</v>
      </c>
      <c r="D27" s="31" t="s">
        <v>112</v>
      </c>
      <c r="E27" s="32" t="s">
        <v>171</v>
      </c>
      <c r="F27" s="39" t="s">
        <v>407</v>
      </c>
      <c r="G27" s="32">
        <v>1</v>
      </c>
      <c r="H27" s="28">
        <v>54697</v>
      </c>
      <c r="I27" s="33">
        <v>43444</v>
      </c>
      <c r="J27" s="41"/>
      <c r="K27" s="41">
        <v>467000</v>
      </c>
      <c r="L27" s="42">
        <f t="shared" si="1"/>
        <v>467000</v>
      </c>
      <c r="M27" s="33"/>
      <c r="N27" s="90">
        <v>1</v>
      </c>
      <c r="O27" s="105">
        <f t="shared" si="2"/>
        <v>267000</v>
      </c>
      <c r="P27" s="98">
        <v>1</v>
      </c>
      <c r="Q27" s="106">
        <f t="shared" si="0"/>
        <v>200000</v>
      </c>
      <c r="R27" s="89" t="s">
        <v>415</v>
      </c>
      <c r="S27" s="13" t="s">
        <v>425</v>
      </c>
    </row>
    <row r="28" spans="1:19" s="2" customFormat="1" ht="30" customHeight="1">
      <c r="A28" s="23" t="s">
        <v>298</v>
      </c>
      <c r="B28" s="23" t="s">
        <v>426</v>
      </c>
      <c r="C28" s="30" t="s">
        <v>25</v>
      </c>
      <c r="D28" s="31" t="s">
        <v>113</v>
      </c>
      <c r="E28" s="32" t="s">
        <v>172</v>
      </c>
      <c r="F28" s="39" t="s">
        <v>407</v>
      </c>
      <c r="G28" s="32">
        <v>1</v>
      </c>
      <c r="H28" s="28">
        <v>54627</v>
      </c>
      <c r="I28" s="33">
        <v>43440</v>
      </c>
      <c r="J28" s="41"/>
      <c r="K28" s="41">
        <v>467000</v>
      </c>
      <c r="L28" s="42">
        <f t="shared" si="1"/>
        <v>467000</v>
      </c>
      <c r="M28" s="33"/>
      <c r="N28" s="90">
        <v>1</v>
      </c>
      <c r="O28" s="105">
        <f t="shared" si="2"/>
        <v>267000</v>
      </c>
      <c r="P28" s="98">
        <v>1</v>
      </c>
      <c r="Q28" s="106">
        <f t="shared" si="0"/>
        <v>200000</v>
      </c>
      <c r="R28" s="89" t="s">
        <v>415</v>
      </c>
      <c r="S28" s="13" t="s">
        <v>426</v>
      </c>
    </row>
    <row r="29" spans="1:19" s="2" customFormat="1" ht="30" customHeight="1">
      <c r="A29" s="23" t="s">
        <v>299</v>
      </c>
      <c r="B29" s="23" t="s">
        <v>427</v>
      </c>
      <c r="C29" s="30" t="s">
        <v>27</v>
      </c>
      <c r="D29" s="31" t="s">
        <v>113</v>
      </c>
      <c r="E29" s="32" t="s">
        <v>162</v>
      </c>
      <c r="F29" s="39" t="s">
        <v>407</v>
      </c>
      <c r="G29" s="32">
        <v>1</v>
      </c>
      <c r="H29" s="28">
        <v>54445</v>
      </c>
      <c r="I29" s="33">
        <v>43439</v>
      </c>
      <c r="J29" s="41">
        <v>206000</v>
      </c>
      <c r="K29" s="41"/>
      <c r="L29" s="42">
        <f t="shared" si="1"/>
        <v>206000</v>
      </c>
      <c r="M29" s="33"/>
      <c r="N29" s="90"/>
      <c r="O29" s="105">
        <f t="shared" si="2"/>
        <v>0</v>
      </c>
      <c r="P29" s="98"/>
      <c r="Q29" s="106">
        <f t="shared" si="0"/>
        <v>0</v>
      </c>
      <c r="R29" s="89" t="s">
        <v>415</v>
      </c>
      <c r="S29" s="13" t="s">
        <v>427</v>
      </c>
    </row>
    <row r="30" spans="1:19" s="2" customFormat="1" ht="30" customHeight="1">
      <c r="A30" s="23" t="s">
        <v>300</v>
      </c>
      <c r="B30" s="23" t="s">
        <v>428</v>
      </c>
      <c r="C30" s="30" t="s">
        <v>4</v>
      </c>
      <c r="D30" s="31" t="s">
        <v>105</v>
      </c>
      <c r="E30" s="32" t="s">
        <v>170</v>
      </c>
      <c r="F30" s="39" t="s">
        <v>407</v>
      </c>
      <c r="G30" s="32">
        <v>1</v>
      </c>
      <c r="H30" s="28">
        <v>54558</v>
      </c>
      <c r="I30" s="33">
        <v>43440</v>
      </c>
      <c r="J30" s="41"/>
      <c r="K30" s="41">
        <v>467000</v>
      </c>
      <c r="L30" s="42">
        <f t="shared" si="1"/>
        <v>467000</v>
      </c>
      <c r="M30" s="33"/>
      <c r="N30" s="90">
        <v>1</v>
      </c>
      <c r="O30" s="105">
        <f t="shared" si="2"/>
        <v>267000</v>
      </c>
      <c r="P30" s="98">
        <v>1</v>
      </c>
      <c r="Q30" s="106">
        <f t="shared" si="0"/>
        <v>200000</v>
      </c>
      <c r="R30" s="89" t="s">
        <v>415</v>
      </c>
      <c r="S30" s="13" t="s">
        <v>428</v>
      </c>
    </row>
    <row r="31" spans="1:19" s="3" customFormat="1" ht="30" customHeight="1">
      <c r="A31" s="23" t="s">
        <v>301</v>
      </c>
      <c r="B31" s="35" t="s">
        <v>429</v>
      </c>
      <c r="C31" s="36" t="s">
        <v>258</v>
      </c>
      <c r="D31" s="37" t="s">
        <v>107</v>
      </c>
      <c r="E31" s="35" t="s">
        <v>257</v>
      </c>
      <c r="F31" s="39" t="s">
        <v>407</v>
      </c>
      <c r="G31" s="35" t="s">
        <v>235</v>
      </c>
      <c r="H31" s="28">
        <v>15855</v>
      </c>
      <c r="I31" s="33">
        <v>43441</v>
      </c>
      <c r="J31" s="43"/>
      <c r="K31" s="43">
        <v>467000</v>
      </c>
      <c r="L31" s="42">
        <f t="shared" si="1"/>
        <v>467000</v>
      </c>
      <c r="M31" s="35"/>
      <c r="N31" s="90">
        <v>1</v>
      </c>
      <c r="O31" s="105">
        <f t="shared" si="2"/>
        <v>267000</v>
      </c>
      <c r="P31" s="99">
        <v>1</v>
      </c>
      <c r="Q31" s="106">
        <f t="shared" si="0"/>
        <v>200000</v>
      </c>
      <c r="R31" s="89" t="s">
        <v>415</v>
      </c>
      <c r="S31" s="3" t="s">
        <v>429</v>
      </c>
    </row>
    <row r="32" spans="1:19" s="3" customFormat="1" ht="30" customHeight="1">
      <c r="A32" s="23" t="s">
        <v>302</v>
      </c>
      <c r="B32" s="35" t="s">
        <v>430</v>
      </c>
      <c r="C32" s="36" t="s">
        <v>271</v>
      </c>
      <c r="D32" s="37" t="s">
        <v>116</v>
      </c>
      <c r="E32" s="35" t="s">
        <v>270</v>
      </c>
      <c r="F32" s="39" t="s">
        <v>407</v>
      </c>
      <c r="G32" s="35" t="s">
        <v>235</v>
      </c>
      <c r="H32" s="28">
        <v>15919</v>
      </c>
      <c r="I32" s="33">
        <v>43444</v>
      </c>
      <c r="J32" s="43">
        <v>221000</v>
      </c>
      <c r="K32" s="43"/>
      <c r="L32" s="42">
        <f t="shared" si="1"/>
        <v>221000</v>
      </c>
      <c r="M32" s="35"/>
      <c r="N32" s="90"/>
      <c r="O32" s="105">
        <f t="shared" si="2"/>
        <v>0</v>
      </c>
      <c r="P32" s="99"/>
      <c r="Q32" s="106">
        <f t="shared" si="0"/>
        <v>0</v>
      </c>
      <c r="R32" s="89" t="s">
        <v>415</v>
      </c>
      <c r="S32" s="3" t="s">
        <v>430</v>
      </c>
    </row>
    <row r="33" spans="1:19" s="2" customFormat="1" ht="30" customHeight="1">
      <c r="A33" s="23" t="s">
        <v>303</v>
      </c>
      <c r="B33" s="23" t="s">
        <v>431</v>
      </c>
      <c r="C33" s="30" t="s">
        <v>32</v>
      </c>
      <c r="D33" s="31" t="s">
        <v>121</v>
      </c>
      <c r="E33" s="32" t="s">
        <v>183</v>
      </c>
      <c r="F33" s="39" t="s">
        <v>408</v>
      </c>
      <c r="G33" s="32">
        <v>1</v>
      </c>
      <c r="H33" s="28">
        <v>54236</v>
      </c>
      <c r="I33" s="33">
        <v>43438</v>
      </c>
      <c r="J33" s="41"/>
      <c r="K33" s="41">
        <v>467000</v>
      </c>
      <c r="L33" s="42">
        <f t="shared" si="1"/>
        <v>467000</v>
      </c>
      <c r="M33" s="33"/>
      <c r="N33" s="90">
        <v>1</v>
      </c>
      <c r="O33" s="105">
        <f t="shared" si="2"/>
        <v>267000</v>
      </c>
      <c r="P33" s="98">
        <v>1</v>
      </c>
      <c r="Q33" s="106">
        <f t="shared" si="0"/>
        <v>200000</v>
      </c>
      <c r="R33" s="89" t="s">
        <v>415</v>
      </c>
      <c r="S33" s="13" t="s">
        <v>431</v>
      </c>
    </row>
    <row r="34" spans="1:19" s="2" customFormat="1" ht="30" customHeight="1">
      <c r="A34" s="23" t="s">
        <v>304</v>
      </c>
      <c r="B34" s="23" t="s">
        <v>432</v>
      </c>
      <c r="C34" s="30" t="s">
        <v>24</v>
      </c>
      <c r="D34" s="31" t="s">
        <v>119</v>
      </c>
      <c r="E34" s="32" t="s">
        <v>184</v>
      </c>
      <c r="F34" s="39" t="s">
        <v>408</v>
      </c>
      <c r="G34" s="32">
        <v>1</v>
      </c>
      <c r="H34" s="28">
        <v>54224</v>
      </c>
      <c r="I34" s="33">
        <v>43438</v>
      </c>
      <c r="J34" s="41"/>
      <c r="K34" s="41">
        <v>467000</v>
      </c>
      <c r="L34" s="42">
        <f t="shared" si="1"/>
        <v>467000</v>
      </c>
      <c r="M34" s="33"/>
      <c r="N34" s="90">
        <v>1</v>
      </c>
      <c r="O34" s="105">
        <f t="shared" si="2"/>
        <v>267000</v>
      </c>
      <c r="P34" s="98">
        <v>1</v>
      </c>
      <c r="Q34" s="106">
        <f t="shared" si="0"/>
        <v>200000</v>
      </c>
      <c r="R34" s="89" t="s">
        <v>415</v>
      </c>
      <c r="S34" s="13" t="s">
        <v>432</v>
      </c>
    </row>
    <row r="35" spans="1:19" s="2" customFormat="1" ht="30" customHeight="1">
      <c r="A35" s="23" t="s">
        <v>305</v>
      </c>
      <c r="B35" s="23" t="s">
        <v>433</v>
      </c>
      <c r="C35" s="30" t="s">
        <v>30</v>
      </c>
      <c r="D35" s="31" t="s">
        <v>118</v>
      </c>
      <c r="E35" s="32" t="s">
        <v>178</v>
      </c>
      <c r="F35" s="39" t="s">
        <v>211</v>
      </c>
      <c r="G35" s="32">
        <v>2</v>
      </c>
      <c r="H35" s="28">
        <v>54711</v>
      </c>
      <c r="I35" s="33">
        <v>43444</v>
      </c>
      <c r="J35" s="41"/>
      <c r="K35" s="41">
        <v>467000</v>
      </c>
      <c r="L35" s="42">
        <f t="shared" si="1"/>
        <v>467000</v>
      </c>
      <c r="M35" s="33"/>
      <c r="N35" s="90">
        <v>1</v>
      </c>
      <c r="O35" s="105">
        <f t="shared" si="2"/>
        <v>267000</v>
      </c>
      <c r="P35" s="98">
        <v>1</v>
      </c>
      <c r="Q35" s="106">
        <f t="shared" si="0"/>
        <v>200000</v>
      </c>
      <c r="R35" s="89" t="s">
        <v>415</v>
      </c>
      <c r="S35" s="13" t="s">
        <v>433</v>
      </c>
    </row>
    <row r="36" spans="1:19" s="3" customFormat="1" ht="30" customHeight="1">
      <c r="A36" s="23" t="s">
        <v>306</v>
      </c>
      <c r="B36" s="35" t="s">
        <v>434</v>
      </c>
      <c r="C36" s="36" t="s">
        <v>251</v>
      </c>
      <c r="D36" s="37" t="s">
        <v>252</v>
      </c>
      <c r="E36" s="35" t="s">
        <v>253</v>
      </c>
      <c r="F36" s="51" t="s">
        <v>211</v>
      </c>
      <c r="G36" s="35" t="s">
        <v>234</v>
      </c>
      <c r="H36" s="28">
        <v>16108</v>
      </c>
      <c r="I36" s="33">
        <v>43444</v>
      </c>
      <c r="J36" s="43">
        <v>442000</v>
      </c>
      <c r="K36" s="43"/>
      <c r="L36" s="42">
        <f t="shared" si="1"/>
        <v>442000</v>
      </c>
      <c r="M36" s="35"/>
      <c r="N36" s="90"/>
      <c r="O36" s="105">
        <f t="shared" si="2"/>
        <v>0</v>
      </c>
      <c r="P36" s="99"/>
      <c r="Q36" s="106">
        <f t="shared" si="0"/>
        <v>0</v>
      </c>
      <c r="R36" s="89" t="s">
        <v>415</v>
      </c>
      <c r="S36" s="3" t="s">
        <v>434</v>
      </c>
    </row>
    <row r="37" spans="1:19" s="3" customFormat="1" ht="30" customHeight="1">
      <c r="A37" s="23" t="s">
        <v>307</v>
      </c>
      <c r="B37" s="35" t="s">
        <v>435</v>
      </c>
      <c r="C37" s="36" t="s">
        <v>28</v>
      </c>
      <c r="D37" s="37" t="s">
        <v>105</v>
      </c>
      <c r="E37" s="35" t="s">
        <v>263</v>
      </c>
      <c r="F37" s="51" t="s">
        <v>211</v>
      </c>
      <c r="G37" s="35" t="s">
        <v>234</v>
      </c>
      <c r="H37" s="28">
        <v>15542</v>
      </c>
      <c r="I37" s="38">
        <v>43450</v>
      </c>
      <c r="J37" s="43">
        <v>442000</v>
      </c>
      <c r="K37" s="43"/>
      <c r="L37" s="42">
        <f t="shared" si="1"/>
        <v>442000</v>
      </c>
      <c r="M37" s="35"/>
      <c r="N37" s="90"/>
      <c r="O37" s="105">
        <f t="shared" si="2"/>
        <v>0</v>
      </c>
      <c r="P37" s="99"/>
      <c r="Q37" s="106">
        <f t="shared" si="0"/>
        <v>0</v>
      </c>
      <c r="R37" s="89" t="s">
        <v>415</v>
      </c>
      <c r="S37" s="3" t="s">
        <v>435</v>
      </c>
    </row>
    <row r="38" spans="1:19" s="3" customFormat="1" ht="30" customHeight="1">
      <c r="A38" s="23" t="s">
        <v>308</v>
      </c>
      <c r="B38" s="35" t="s">
        <v>436</v>
      </c>
      <c r="C38" s="36" t="s">
        <v>262</v>
      </c>
      <c r="D38" s="37" t="s">
        <v>121</v>
      </c>
      <c r="E38" s="35" t="s">
        <v>273</v>
      </c>
      <c r="F38" s="51" t="s">
        <v>211</v>
      </c>
      <c r="G38" s="35" t="s">
        <v>234</v>
      </c>
      <c r="H38" s="28">
        <v>15545</v>
      </c>
      <c r="I38" s="38">
        <v>43450</v>
      </c>
      <c r="J38" s="43">
        <v>442000</v>
      </c>
      <c r="K38" s="43"/>
      <c r="L38" s="42">
        <f t="shared" si="1"/>
        <v>442000</v>
      </c>
      <c r="M38" s="35"/>
      <c r="N38" s="90"/>
      <c r="O38" s="105">
        <f t="shared" si="2"/>
        <v>0</v>
      </c>
      <c r="P38" s="99"/>
      <c r="Q38" s="106">
        <f t="shared" si="0"/>
        <v>0</v>
      </c>
      <c r="R38" s="89" t="s">
        <v>415</v>
      </c>
      <c r="S38" s="3" t="s">
        <v>436</v>
      </c>
    </row>
    <row r="39" spans="1:19" s="3" customFormat="1" ht="30" customHeight="1">
      <c r="A39" s="23" t="s">
        <v>309</v>
      </c>
      <c r="B39" s="35" t="s">
        <v>437</v>
      </c>
      <c r="C39" s="36" t="s">
        <v>282</v>
      </c>
      <c r="D39" s="37" t="s">
        <v>87</v>
      </c>
      <c r="E39" s="35" t="s">
        <v>283</v>
      </c>
      <c r="F39" s="51" t="s">
        <v>211</v>
      </c>
      <c r="G39" s="35" t="s">
        <v>234</v>
      </c>
      <c r="H39" s="28">
        <v>16014</v>
      </c>
      <c r="I39" s="33">
        <v>43444</v>
      </c>
      <c r="J39" s="43">
        <v>442000</v>
      </c>
      <c r="K39" s="43"/>
      <c r="L39" s="42">
        <f t="shared" si="1"/>
        <v>442000</v>
      </c>
      <c r="M39" s="35"/>
      <c r="N39" s="90"/>
      <c r="O39" s="105">
        <f t="shared" si="2"/>
        <v>0</v>
      </c>
      <c r="P39" s="99"/>
      <c r="Q39" s="106">
        <f t="shared" si="0"/>
        <v>0</v>
      </c>
      <c r="R39" s="89" t="s">
        <v>415</v>
      </c>
      <c r="S39" s="3" t="s">
        <v>437</v>
      </c>
    </row>
    <row r="40" spans="1:19" s="2" customFormat="1" ht="30" customHeight="1">
      <c r="A40" s="23" t="s">
        <v>310</v>
      </c>
      <c r="B40" s="23" t="s">
        <v>438</v>
      </c>
      <c r="C40" s="30" t="s">
        <v>5</v>
      </c>
      <c r="D40" s="31" t="s">
        <v>92</v>
      </c>
      <c r="E40" s="32" t="s">
        <v>146</v>
      </c>
      <c r="F40" s="39" t="s">
        <v>205</v>
      </c>
      <c r="G40" s="32">
        <v>2</v>
      </c>
      <c r="H40" s="28">
        <v>54353</v>
      </c>
      <c r="I40" s="33">
        <v>43439</v>
      </c>
      <c r="J40" s="41"/>
      <c r="K40" s="41">
        <v>934000</v>
      </c>
      <c r="L40" s="42">
        <f t="shared" si="1"/>
        <v>934000</v>
      </c>
      <c r="M40" s="33"/>
      <c r="N40" s="90">
        <v>2</v>
      </c>
      <c r="O40" s="105">
        <f t="shared" si="2"/>
        <v>534000</v>
      </c>
      <c r="P40" s="98">
        <v>2</v>
      </c>
      <c r="Q40" s="106">
        <f t="shared" si="0"/>
        <v>400000</v>
      </c>
      <c r="R40" s="89" t="s">
        <v>415</v>
      </c>
      <c r="S40" s="13" t="s">
        <v>438</v>
      </c>
    </row>
    <row r="41" spans="1:20" s="7" customFormat="1" ht="30" customHeight="1">
      <c r="A41" s="23" t="s">
        <v>311</v>
      </c>
      <c r="B41" s="23" t="s">
        <v>439</v>
      </c>
      <c r="C41" s="30" t="s">
        <v>6</v>
      </c>
      <c r="D41" s="31" t="s">
        <v>93</v>
      </c>
      <c r="E41" s="32" t="s">
        <v>147</v>
      </c>
      <c r="F41" s="39" t="s">
        <v>205</v>
      </c>
      <c r="G41" s="32">
        <v>2</v>
      </c>
      <c r="H41" s="28">
        <v>54388</v>
      </c>
      <c r="I41" s="33">
        <v>43439</v>
      </c>
      <c r="J41" s="41"/>
      <c r="K41" s="41">
        <v>934000</v>
      </c>
      <c r="L41" s="42">
        <f t="shared" si="1"/>
        <v>934000</v>
      </c>
      <c r="M41" s="33"/>
      <c r="N41" s="90">
        <v>2</v>
      </c>
      <c r="O41" s="105">
        <f t="shared" si="2"/>
        <v>534000</v>
      </c>
      <c r="P41" s="98">
        <v>2</v>
      </c>
      <c r="Q41" s="106">
        <f t="shared" si="0"/>
        <v>400000</v>
      </c>
      <c r="R41" s="89" t="s">
        <v>415</v>
      </c>
      <c r="S41" s="13" t="s">
        <v>439</v>
      </c>
      <c r="T41" s="2"/>
    </row>
    <row r="42" spans="1:19" s="2" customFormat="1" ht="30" customHeight="1">
      <c r="A42" s="23" t="s">
        <v>312</v>
      </c>
      <c r="B42" s="23" t="s">
        <v>440</v>
      </c>
      <c r="C42" s="30" t="s">
        <v>7</v>
      </c>
      <c r="D42" s="31" t="s">
        <v>94</v>
      </c>
      <c r="E42" s="32" t="s">
        <v>148</v>
      </c>
      <c r="F42" s="39" t="s">
        <v>205</v>
      </c>
      <c r="G42" s="32">
        <v>2</v>
      </c>
      <c r="H42" s="28">
        <v>54339</v>
      </c>
      <c r="I42" s="33">
        <v>43439</v>
      </c>
      <c r="J42" s="41"/>
      <c r="K42" s="41">
        <v>934000</v>
      </c>
      <c r="L42" s="42">
        <f t="shared" si="1"/>
        <v>934000</v>
      </c>
      <c r="M42" s="33"/>
      <c r="N42" s="90">
        <v>2</v>
      </c>
      <c r="O42" s="105">
        <f t="shared" si="2"/>
        <v>534000</v>
      </c>
      <c r="P42" s="98">
        <v>2</v>
      </c>
      <c r="Q42" s="106">
        <f t="shared" si="0"/>
        <v>400000</v>
      </c>
      <c r="R42" s="89" t="s">
        <v>415</v>
      </c>
      <c r="S42" s="13" t="s">
        <v>440</v>
      </c>
    </row>
    <row r="43" spans="1:19" s="2" customFormat="1" ht="30" customHeight="1">
      <c r="A43" s="23" t="s">
        <v>313</v>
      </c>
      <c r="B43" s="23" t="s">
        <v>441</v>
      </c>
      <c r="C43" s="30" t="s">
        <v>8</v>
      </c>
      <c r="D43" s="31" t="s">
        <v>95</v>
      </c>
      <c r="E43" s="32" t="s">
        <v>148</v>
      </c>
      <c r="F43" s="39" t="s">
        <v>205</v>
      </c>
      <c r="G43" s="32">
        <v>2</v>
      </c>
      <c r="H43" s="28">
        <v>54785</v>
      </c>
      <c r="I43" s="33">
        <v>43447</v>
      </c>
      <c r="J43" s="41"/>
      <c r="K43" s="41">
        <v>934000</v>
      </c>
      <c r="L43" s="42">
        <f t="shared" si="1"/>
        <v>934000</v>
      </c>
      <c r="M43" s="33"/>
      <c r="N43" s="90">
        <v>2</v>
      </c>
      <c r="O43" s="105">
        <f t="shared" si="2"/>
        <v>534000</v>
      </c>
      <c r="P43" s="98">
        <v>2</v>
      </c>
      <c r="Q43" s="106">
        <f t="shared" si="0"/>
        <v>400000</v>
      </c>
      <c r="R43" s="89" t="s">
        <v>415</v>
      </c>
      <c r="S43" s="13" t="s">
        <v>441</v>
      </c>
    </row>
    <row r="44" spans="1:19" s="2" customFormat="1" ht="30" customHeight="1">
      <c r="A44" s="23" t="s">
        <v>314</v>
      </c>
      <c r="B44" s="23" t="s">
        <v>442</v>
      </c>
      <c r="C44" s="128" t="s">
        <v>421</v>
      </c>
      <c r="D44" s="129"/>
      <c r="E44" s="32" t="s">
        <v>149</v>
      </c>
      <c r="F44" s="39" t="s">
        <v>205</v>
      </c>
      <c r="G44" s="32">
        <v>2</v>
      </c>
      <c r="H44" s="28">
        <v>54463</v>
      </c>
      <c r="I44" s="33">
        <v>43439</v>
      </c>
      <c r="J44" s="41"/>
      <c r="K44" s="41">
        <v>534000</v>
      </c>
      <c r="L44" s="42">
        <f t="shared" si="1"/>
        <v>534000</v>
      </c>
      <c r="M44" s="33"/>
      <c r="N44" s="90">
        <v>2</v>
      </c>
      <c r="O44" s="105">
        <f t="shared" si="2"/>
        <v>534000</v>
      </c>
      <c r="P44" s="98"/>
      <c r="Q44" s="106">
        <f t="shared" si="0"/>
        <v>0</v>
      </c>
      <c r="R44" s="89" t="s">
        <v>415</v>
      </c>
      <c r="S44" s="13" t="s">
        <v>442</v>
      </c>
    </row>
    <row r="45" spans="1:19" s="2" customFormat="1" ht="30" customHeight="1">
      <c r="A45" s="23" t="s">
        <v>315</v>
      </c>
      <c r="B45" s="23" t="s">
        <v>443</v>
      </c>
      <c r="C45" s="30" t="s">
        <v>9</v>
      </c>
      <c r="D45" s="31" t="s">
        <v>92</v>
      </c>
      <c r="E45" s="32" t="s">
        <v>150</v>
      </c>
      <c r="F45" s="39" t="s">
        <v>205</v>
      </c>
      <c r="G45" s="32">
        <v>2</v>
      </c>
      <c r="H45" s="28">
        <v>54446</v>
      </c>
      <c r="I45" s="33">
        <v>43439</v>
      </c>
      <c r="J45" s="41"/>
      <c r="K45" s="41">
        <v>934000</v>
      </c>
      <c r="L45" s="42">
        <f t="shared" si="1"/>
        <v>934000</v>
      </c>
      <c r="M45" s="33"/>
      <c r="N45" s="90">
        <v>2</v>
      </c>
      <c r="O45" s="105">
        <f t="shared" si="2"/>
        <v>534000</v>
      </c>
      <c r="P45" s="98">
        <v>2</v>
      </c>
      <c r="Q45" s="106">
        <f t="shared" si="0"/>
        <v>400000</v>
      </c>
      <c r="R45" s="89" t="s">
        <v>415</v>
      </c>
      <c r="S45" s="13" t="s">
        <v>443</v>
      </c>
    </row>
    <row r="46" spans="1:19" s="2" customFormat="1" ht="30" customHeight="1">
      <c r="A46" s="23" t="s">
        <v>316</v>
      </c>
      <c r="B46" s="23" t="s">
        <v>444</v>
      </c>
      <c r="C46" s="30" t="s">
        <v>10</v>
      </c>
      <c r="D46" s="31" t="s">
        <v>89</v>
      </c>
      <c r="E46" s="32" t="s">
        <v>151</v>
      </c>
      <c r="F46" s="39" t="s">
        <v>205</v>
      </c>
      <c r="G46" s="32">
        <v>2</v>
      </c>
      <c r="H46" s="28">
        <v>54694</v>
      </c>
      <c r="I46" s="33">
        <v>43444</v>
      </c>
      <c r="J46" s="41"/>
      <c r="K46" s="41">
        <v>934000</v>
      </c>
      <c r="L46" s="42">
        <f t="shared" si="1"/>
        <v>934000</v>
      </c>
      <c r="M46" s="33"/>
      <c r="N46" s="90">
        <v>2</v>
      </c>
      <c r="O46" s="105">
        <f t="shared" si="2"/>
        <v>534000</v>
      </c>
      <c r="P46" s="98">
        <v>2</v>
      </c>
      <c r="Q46" s="106">
        <f t="shared" si="0"/>
        <v>400000</v>
      </c>
      <c r="R46" s="89" t="s">
        <v>415</v>
      </c>
      <c r="S46" s="13" t="s">
        <v>444</v>
      </c>
    </row>
    <row r="47" spans="1:19" s="2" customFormat="1" ht="30" customHeight="1">
      <c r="A47" s="23" t="s">
        <v>317</v>
      </c>
      <c r="B47" s="23" t="s">
        <v>445</v>
      </c>
      <c r="C47" s="30" t="s">
        <v>11</v>
      </c>
      <c r="D47" s="31" t="s">
        <v>91</v>
      </c>
      <c r="E47" s="32" t="s">
        <v>152</v>
      </c>
      <c r="F47" s="39" t="s">
        <v>205</v>
      </c>
      <c r="G47" s="32">
        <v>2</v>
      </c>
      <c r="H47" s="28">
        <v>54280</v>
      </c>
      <c r="I47" s="33">
        <v>43438</v>
      </c>
      <c r="J47" s="41"/>
      <c r="K47" s="41">
        <v>934000</v>
      </c>
      <c r="L47" s="42">
        <f t="shared" si="1"/>
        <v>934000</v>
      </c>
      <c r="M47" s="33"/>
      <c r="N47" s="90">
        <v>2</v>
      </c>
      <c r="O47" s="105">
        <f t="shared" si="2"/>
        <v>534000</v>
      </c>
      <c r="P47" s="98">
        <v>2</v>
      </c>
      <c r="Q47" s="106">
        <f t="shared" si="0"/>
        <v>400000</v>
      </c>
      <c r="R47" s="89" t="s">
        <v>415</v>
      </c>
      <c r="S47" s="13" t="s">
        <v>445</v>
      </c>
    </row>
    <row r="48" spans="1:19" s="2" customFormat="1" ht="30" customHeight="1">
      <c r="A48" s="23" t="s">
        <v>318</v>
      </c>
      <c r="B48" s="23" t="s">
        <v>446</v>
      </c>
      <c r="C48" s="30" t="s">
        <v>37</v>
      </c>
      <c r="D48" s="31" t="s">
        <v>96</v>
      </c>
      <c r="E48" s="32" t="s">
        <v>409</v>
      </c>
      <c r="F48" s="39" t="s">
        <v>209</v>
      </c>
      <c r="G48" s="32">
        <v>2</v>
      </c>
      <c r="H48" s="28">
        <v>54242</v>
      </c>
      <c r="I48" s="33">
        <v>43438</v>
      </c>
      <c r="J48" s="41"/>
      <c r="K48" s="41">
        <v>1138000</v>
      </c>
      <c r="L48" s="42">
        <f t="shared" si="1"/>
        <v>1138000</v>
      </c>
      <c r="M48" s="33"/>
      <c r="N48" s="90">
        <v>2</v>
      </c>
      <c r="O48" s="105">
        <f t="shared" si="2"/>
        <v>534000</v>
      </c>
      <c r="P48" s="98">
        <v>2</v>
      </c>
      <c r="Q48" s="106">
        <f t="shared" si="0"/>
        <v>400000</v>
      </c>
      <c r="R48" s="89" t="s">
        <v>415</v>
      </c>
      <c r="S48" s="13" t="s">
        <v>446</v>
      </c>
    </row>
    <row r="49" spans="1:19" s="2" customFormat="1" ht="30" customHeight="1">
      <c r="A49" s="23" t="s">
        <v>319</v>
      </c>
      <c r="B49" s="23" t="s">
        <v>447</v>
      </c>
      <c r="C49" s="30" t="s">
        <v>21</v>
      </c>
      <c r="D49" s="31" t="s">
        <v>88</v>
      </c>
      <c r="E49" s="32" t="s">
        <v>186</v>
      </c>
      <c r="F49" s="39" t="s">
        <v>209</v>
      </c>
      <c r="G49" s="32">
        <v>2</v>
      </c>
      <c r="H49" s="28">
        <v>54370</v>
      </c>
      <c r="I49" s="33">
        <v>43439</v>
      </c>
      <c r="J49" s="41"/>
      <c r="K49" s="41">
        <v>934000</v>
      </c>
      <c r="L49" s="42">
        <f t="shared" si="1"/>
        <v>934000</v>
      </c>
      <c r="M49" s="33"/>
      <c r="N49" s="90">
        <v>2</v>
      </c>
      <c r="O49" s="105">
        <f t="shared" si="2"/>
        <v>534000</v>
      </c>
      <c r="P49" s="98">
        <v>2</v>
      </c>
      <c r="Q49" s="106">
        <f t="shared" si="0"/>
        <v>400000</v>
      </c>
      <c r="R49" s="89" t="s">
        <v>415</v>
      </c>
      <c r="S49" s="13" t="s">
        <v>447</v>
      </c>
    </row>
    <row r="50" spans="1:19" s="2" customFormat="1" ht="30" customHeight="1">
      <c r="A50" s="23" t="s">
        <v>320</v>
      </c>
      <c r="B50" s="23" t="s">
        <v>448</v>
      </c>
      <c r="C50" s="30" t="s">
        <v>15</v>
      </c>
      <c r="D50" s="31" t="s">
        <v>91</v>
      </c>
      <c r="E50" s="32" t="s">
        <v>187</v>
      </c>
      <c r="F50" s="39" t="s">
        <v>209</v>
      </c>
      <c r="G50" s="32">
        <v>2</v>
      </c>
      <c r="H50" s="28">
        <v>54290</v>
      </c>
      <c r="I50" s="33">
        <v>43439</v>
      </c>
      <c r="J50" s="41">
        <v>412000</v>
      </c>
      <c r="K50" s="41"/>
      <c r="L50" s="42">
        <f t="shared" si="1"/>
        <v>412000</v>
      </c>
      <c r="M50" s="33"/>
      <c r="N50" s="90"/>
      <c r="O50" s="105">
        <f t="shared" si="2"/>
        <v>0</v>
      </c>
      <c r="P50" s="98"/>
      <c r="Q50" s="106">
        <f t="shared" si="0"/>
        <v>0</v>
      </c>
      <c r="R50" s="89" t="s">
        <v>415</v>
      </c>
      <c r="S50" s="13" t="s">
        <v>448</v>
      </c>
    </row>
    <row r="51" spans="1:19" s="2" customFormat="1" ht="30" customHeight="1">
      <c r="A51" s="23" t="s">
        <v>321</v>
      </c>
      <c r="B51" s="23" t="s">
        <v>449</v>
      </c>
      <c r="C51" s="30" t="s">
        <v>19</v>
      </c>
      <c r="D51" s="31" t="s">
        <v>90</v>
      </c>
      <c r="E51" s="32" t="s">
        <v>174</v>
      </c>
      <c r="F51" s="39" t="s">
        <v>209</v>
      </c>
      <c r="G51" s="32">
        <v>2</v>
      </c>
      <c r="H51" s="28">
        <v>54547</v>
      </c>
      <c r="I51" s="33">
        <v>43439</v>
      </c>
      <c r="J51" s="41"/>
      <c r="K51" s="41">
        <v>934000</v>
      </c>
      <c r="L51" s="42">
        <f t="shared" si="1"/>
        <v>934000</v>
      </c>
      <c r="M51" s="33"/>
      <c r="N51" s="90">
        <v>2</v>
      </c>
      <c r="O51" s="105">
        <f t="shared" si="2"/>
        <v>534000</v>
      </c>
      <c r="P51" s="98">
        <v>2</v>
      </c>
      <c r="Q51" s="106">
        <f t="shared" si="0"/>
        <v>400000</v>
      </c>
      <c r="R51" s="89" t="s">
        <v>415</v>
      </c>
      <c r="S51" s="13" t="s">
        <v>449</v>
      </c>
    </row>
    <row r="52" spans="1:19" s="2" customFormat="1" ht="30" customHeight="1">
      <c r="A52" s="23" t="s">
        <v>322</v>
      </c>
      <c r="B52" s="23" t="s">
        <v>450</v>
      </c>
      <c r="C52" s="30" t="s">
        <v>33</v>
      </c>
      <c r="D52" s="31" t="s">
        <v>123</v>
      </c>
      <c r="E52" s="32" t="s">
        <v>167</v>
      </c>
      <c r="F52" s="39" t="s">
        <v>209</v>
      </c>
      <c r="G52" s="32">
        <v>2</v>
      </c>
      <c r="H52" s="28">
        <v>54320</v>
      </c>
      <c r="I52" s="33">
        <v>43439</v>
      </c>
      <c r="J52" s="41"/>
      <c r="K52" s="41">
        <v>934000</v>
      </c>
      <c r="L52" s="42">
        <f t="shared" si="1"/>
        <v>934000</v>
      </c>
      <c r="M52" s="33"/>
      <c r="N52" s="90">
        <v>2</v>
      </c>
      <c r="O52" s="105">
        <f t="shared" si="2"/>
        <v>534000</v>
      </c>
      <c r="P52" s="98">
        <v>2</v>
      </c>
      <c r="Q52" s="106">
        <f t="shared" si="0"/>
        <v>400000</v>
      </c>
      <c r="R52" s="89" t="s">
        <v>415</v>
      </c>
      <c r="S52" s="13" t="s">
        <v>450</v>
      </c>
    </row>
    <row r="53" spans="1:19" s="2" customFormat="1" ht="30" customHeight="1">
      <c r="A53" s="23" t="s">
        <v>323</v>
      </c>
      <c r="B53" s="23" t="s">
        <v>451</v>
      </c>
      <c r="C53" s="30" t="s">
        <v>38</v>
      </c>
      <c r="D53" s="31" t="s">
        <v>118</v>
      </c>
      <c r="E53" s="32" t="s">
        <v>163</v>
      </c>
      <c r="F53" s="39" t="s">
        <v>209</v>
      </c>
      <c r="G53" s="32">
        <v>2</v>
      </c>
      <c r="H53" s="28">
        <v>54514</v>
      </c>
      <c r="I53" s="33">
        <v>43439</v>
      </c>
      <c r="J53" s="41"/>
      <c r="K53" s="41">
        <v>934000</v>
      </c>
      <c r="L53" s="42">
        <f t="shared" si="1"/>
        <v>934000</v>
      </c>
      <c r="M53" s="33"/>
      <c r="N53" s="90">
        <v>2</v>
      </c>
      <c r="O53" s="105">
        <f t="shared" si="2"/>
        <v>534000</v>
      </c>
      <c r="P53" s="98">
        <v>2</v>
      </c>
      <c r="Q53" s="106">
        <f t="shared" si="0"/>
        <v>400000</v>
      </c>
      <c r="R53" s="89" t="s">
        <v>415</v>
      </c>
      <c r="S53" s="13" t="s">
        <v>451</v>
      </c>
    </row>
    <row r="54" spans="1:19" s="2" customFormat="1" ht="30" customHeight="1">
      <c r="A54" s="23" t="s">
        <v>324</v>
      </c>
      <c r="B54" s="23" t="s">
        <v>452</v>
      </c>
      <c r="C54" s="30" t="s">
        <v>39</v>
      </c>
      <c r="D54" s="31" t="s">
        <v>87</v>
      </c>
      <c r="E54" s="32" t="s">
        <v>168</v>
      </c>
      <c r="F54" s="39" t="s">
        <v>209</v>
      </c>
      <c r="G54" s="32">
        <v>2</v>
      </c>
      <c r="H54" s="28">
        <v>54596</v>
      </c>
      <c r="I54" s="33">
        <v>43440</v>
      </c>
      <c r="J54" s="41"/>
      <c r="K54" s="41">
        <v>934000</v>
      </c>
      <c r="L54" s="42">
        <f t="shared" si="1"/>
        <v>934000</v>
      </c>
      <c r="M54" s="33"/>
      <c r="N54" s="90">
        <v>2</v>
      </c>
      <c r="O54" s="105">
        <f t="shared" si="2"/>
        <v>534000</v>
      </c>
      <c r="P54" s="98">
        <v>2</v>
      </c>
      <c r="Q54" s="106">
        <f t="shared" si="0"/>
        <v>400000</v>
      </c>
      <c r="R54" s="89" t="s">
        <v>415</v>
      </c>
      <c r="S54" s="13" t="s">
        <v>452</v>
      </c>
    </row>
    <row r="55" spans="1:19" s="2" customFormat="1" ht="30" customHeight="1">
      <c r="A55" s="23" t="s">
        <v>325</v>
      </c>
      <c r="B55" s="23" t="s">
        <v>453</v>
      </c>
      <c r="C55" s="30" t="s">
        <v>40</v>
      </c>
      <c r="D55" s="31" t="s">
        <v>124</v>
      </c>
      <c r="E55" s="32" t="s">
        <v>168</v>
      </c>
      <c r="F55" s="39" t="s">
        <v>209</v>
      </c>
      <c r="G55" s="32">
        <v>2</v>
      </c>
      <c r="H55" s="28">
        <v>54597</v>
      </c>
      <c r="I55" s="33">
        <v>43440</v>
      </c>
      <c r="J55" s="41"/>
      <c r="K55" s="41">
        <v>934000</v>
      </c>
      <c r="L55" s="42">
        <f t="shared" si="1"/>
        <v>934000</v>
      </c>
      <c r="M55" s="33"/>
      <c r="N55" s="90">
        <v>2</v>
      </c>
      <c r="O55" s="105">
        <f t="shared" si="2"/>
        <v>534000</v>
      </c>
      <c r="P55" s="98">
        <v>2</v>
      </c>
      <c r="Q55" s="106">
        <f t="shared" si="0"/>
        <v>400000</v>
      </c>
      <c r="R55" s="89" t="s">
        <v>415</v>
      </c>
      <c r="S55" s="13" t="s">
        <v>453</v>
      </c>
    </row>
    <row r="56" spans="1:19" s="2" customFormat="1" ht="30" customHeight="1">
      <c r="A56" s="23" t="s">
        <v>326</v>
      </c>
      <c r="B56" s="23" t="s">
        <v>454</v>
      </c>
      <c r="C56" s="30" t="s">
        <v>41</v>
      </c>
      <c r="D56" s="31" t="s">
        <v>125</v>
      </c>
      <c r="E56" s="32" t="s">
        <v>185</v>
      </c>
      <c r="F56" s="39" t="s">
        <v>209</v>
      </c>
      <c r="G56" s="32">
        <v>2</v>
      </c>
      <c r="H56" s="28">
        <v>54568</v>
      </c>
      <c r="I56" s="33">
        <v>43440</v>
      </c>
      <c r="J56" s="41"/>
      <c r="K56" s="41">
        <v>934000</v>
      </c>
      <c r="L56" s="42">
        <f t="shared" si="1"/>
        <v>934000</v>
      </c>
      <c r="M56" s="33"/>
      <c r="N56" s="90">
        <v>2</v>
      </c>
      <c r="O56" s="105">
        <f t="shared" si="2"/>
        <v>534000</v>
      </c>
      <c r="P56" s="98">
        <v>2</v>
      </c>
      <c r="Q56" s="106">
        <f t="shared" si="0"/>
        <v>400000</v>
      </c>
      <c r="R56" s="89" t="s">
        <v>415</v>
      </c>
      <c r="S56" s="13" t="s">
        <v>454</v>
      </c>
    </row>
    <row r="57" spans="1:19" s="2" customFormat="1" ht="30" customHeight="1">
      <c r="A57" s="23" t="s">
        <v>327</v>
      </c>
      <c r="B57" s="23" t="s">
        <v>455</v>
      </c>
      <c r="C57" s="30" t="s">
        <v>35</v>
      </c>
      <c r="D57" s="31" t="s">
        <v>105</v>
      </c>
      <c r="E57" s="32" t="s">
        <v>154</v>
      </c>
      <c r="F57" s="39" t="s">
        <v>208</v>
      </c>
      <c r="G57" s="32">
        <v>2</v>
      </c>
      <c r="H57" s="28">
        <v>54586</v>
      </c>
      <c r="I57" s="33">
        <v>43440</v>
      </c>
      <c r="J57" s="41"/>
      <c r="K57" s="41">
        <v>934000</v>
      </c>
      <c r="L57" s="42">
        <f t="shared" si="1"/>
        <v>934000</v>
      </c>
      <c r="M57" s="33"/>
      <c r="N57" s="90">
        <v>2</v>
      </c>
      <c r="O57" s="105">
        <f t="shared" si="2"/>
        <v>534000</v>
      </c>
      <c r="P57" s="98">
        <v>2</v>
      </c>
      <c r="Q57" s="106">
        <f t="shared" si="0"/>
        <v>400000</v>
      </c>
      <c r="R57" s="89" t="s">
        <v>415</v>
      </c>
      <c r="S57" s="13" t="s">
        <v>455</v>
      </c>
    </row>
    <row r="58" spans="1:19" s="2" customFormat="1" ht="30" customHeight="1">
      <c r="A58" s="23" t="s">
        <v>328</v>
      </c>
      <c r="B58" s="23" t="s">
        <v>456</v>
      </c>
      <c r="C58" s="30" t="s">
        <v>36</v>
      </c>
      <c r="D58" s="31" t="s">
        <v>119</v>
      </c>
      <c r="E58" s="32" t="s">
        <v>185</v>
      </c>
      <c r="F58" s="39" t="s">
        <v>208</v>
      </c>
      <c r="G58" s="32">
        <v>2</v>
      </c>
      <c r="H58" s="28">
        <v>54609</v>
      </c>
      <c r="I58" s="33">
        <v>43440</v>
      </c>
      <c r="J58" s="41"/>
      <c r="K58" s="41">
        <v>934000</v>
      </c>
      <c r="L58" s="42">
        <f t="shared" si="1"/>
        <v>934000</v>
      </c>
      <c r="M58" s="33"/>
      <c r="N58" s="90">
        <v>2</v>
      </c>
      <c r="O58" s="105">
        <f t="shared" si="2"/>
        <v>534000</v>
      </c>
      <c r="P58" s="98">
        <v>2</v>
      </c>
      <c r="Q58" s="106">
        <f t="shared" si="0"/>
        <v>400000</v>
      </c>
      <c r="R58" s="89" t="s">
        <v>415</v>
      </c>
      <c r="S58" s="13" t="s">
        <v>456</v>
      </c>
    </row>
    <row r="59" spans="1:19" s="2" customFormat="1" ht="30" customHeight="1">
      <c r="A59" s="23" t="s">
        <v>329</v>
      </c>
      <c r="B59" s="23" t="s">
        <v>457</v>
      </c>
      <c r="C59" s="30" t="s">
        <v>42</v>
      </c>
      <c r="D59" s="31" t="s">
        <v>107</v>
      </c>
      <c r="E59" s="32" t="s">
        <v>188</v>
      </c>
      <c r="F59" s="39" t="s">
        <v>210</v>
      </c>
      <c r="G59" s="32">
        <v>2</v>
      </c>
      <c r="H59" s="28">
        <v>54247</v>
      </c>
      <c r="I59" s="33">
        <v>43438</v>
      </c>
      <c r="J59" s="41"/>
      <c r="K59" s="41">
        <v>934000</v>
      </c>
      <c r="L59" s="42">
        <f t="shared" si="1"/>
        <v>934000</v>
      </c>
      <c r="M59" s="33"/>
      <c r="N59" s="90">
        <v>2</v>
      </c>
      <c r="O59" s="105">
        <f t="shared" si="2"/>
        <v>534000</v>
      </c>
      <c r="P59" s="98">
        <v>2</v>
      </c>
      <c r="Q59" s="106">
        <f t="shared" si="0"/>
        <v>400000</v>
      </c>
      <c r="R59" s="89" t="s">
        <v>415</v>
      </c>
      <c r="S59" s="13" t="s">
        <v>457</v>
      </c>
    </row>
    <row r="60" spans="1:19" s="2" customFormat="1" ht="30" customHeight="1">
      <c r="A60" s="23" t="s">
        <v>330</v>
      </c>
      <c r="B60" s="23" t="s">
        <v>458</v>
      </c>
      <c r="C60" s="30" t="s">
        <v>43</v>
      </c>
      <c r="D60" s="31" t="s">
        <v>92</v>
      </c>
      <c r="E60" s="32" t="s">
        <v>142</v>
      </c>
      <c r="F60" s="39" t="s">
        <v>210</v>
      </c>
      <c r="G60" s="32">
        <v>2</v>
      </c>
      <c r="H60" s="28">
        <v>54486</v>
      </c>
      <c r="I60" s="33">
        <v>43439</v>
      </c>
      <c r="J60" s="41">
        <v>412000</v>
      </c>
      <c r="K60" s="41"/>
      <c r="L60" s="42">
        <f t="shared" si="1"/>
        <v>412000</v>
      </c>
      <c r="M60" s="33"/>
      <c r="N60" s="90"/>
      <c r="O60" s="105">
        <f t="shared" si="2"/>
        <v>0</v>
      </c>
      <c r="P60" s="98"/>
      <c r="Q60" s="106">
        <f t="shared" si="0"/>
        <v>0</v>
      </c>
      <c r="R60" s="89" t="s">
        <v>415</v>
      </c>
      <c r="S60" s="13" t="s">
        <v>458</v>
      </c>
    </row>
    <row r="61" spans="1:19" s="2" customFormat="1" ht="30" customHeight="1">
      <c r="A61" s="23" t="s">
        <v>331</v>
      </c>
      <c r="B61" s="23" t="s">
        <v>459</v>
      </c>
      <c r="C61" s="30" t="s">
        <v>19</v>
      </c>
      <c r="D61" s="31" t="s">
        <v>88</v>
      </c>
      <c r="E61" s="32" t="s">
        <v>142</v>
      </c>
      <c r="F61" s="39" t="s">
        <v>210</v>
      </c>
      <c r="G61" s="32">
        <v>2</v>
      </c>
      <c r="H61" s="28">
        <v>54340</v>
      </c>
      <c r="I61" s="33">
        <v>43439</v>
      </c>
      <c r="J61" s="41">
        <v>412000</v>
      </c>
      <c r="K61" s="41"/>
      <c r="L61" s="42">
        <f t="shared" si="1"/>
        <v>412000</v>
      </c>
      <c r="M61" s="33"/>
      <c r="N61" s="90"/>
      <c r="O61" s="105">
        <f t="shared" si="2"/>
        <v>0</v>
      </c>
      <c r="P61" s="98"/>
      <c r="Q61" s="106">
        <f t="shared" si="0"/>
        <v>0</v>
      </c>
      <c r="R61" s="89" t="s">
        <v>415</v>
      </c>
      <c r="S61" s="13" t="s">
        <v>459</v>
      </c>
    </row>
    <row r="62" spans="1:19" s="2" customFormat="1" ht="30" customHeight="1">
      <c r="A62" s="23" t="s">
        <v>332</v>
      </c>
      <c r="B62" s="23" t="s">
        <v>460</v>
      </c>
      <c r="C62" s="30" t="s">
        <v>44</v>
      </c>
      <c r="D62" s="31" t="s">
        <v>95</v>
      </c>
      <c r="E62" s="32" t="s">
        <v>145</v>
      </c>
      <c r="F62" s="39" t="s">
        <v>210</v>
      </c>
      <c r="G62" s="32">
        <v>2</v>
      </c>
      <c r="H62" s="28">
        <v>54488</v>
      </c>
      <c r="I62" s="33">
        <v>43439</v>
      </c>
      <c r="J62" s="41"/>
      <c r="K62" s="41">
        <v>934000</v>
      </c>
      <c r="L62" s="42">
        <f t="shared" si="1"/>
        <v>934000</v>
      </c>
      <c r="M62" s="33"/>
      <c r="N62" s="90">
        <v>2</v>
      </c>
      <c r="O62" s="105">
        <f t="shared" si="2"/>
        <v>534000</v>
      </c>
      <c r="P62" s="98">
        <v>2</v>
      </c>
      <c r="Q62" s="106">
        <f t="shared" si="0"/>
        <v>400000</v>
      </c>
      <c r="R62" s="89" t="s">
        <v>415</v>
      </c>
      <c r="S62" s="13" t="s">
        <v>460</v>
      </c>
    </row>
    <row r="63" spans="1:19" s="2" customFormat="1" ht="30" customHeight="1">
      <c r="A63" s="23" t="s">
        <v>333</v>
      </c>
      <c r="B63" s="23" t="s">
        <v>461</v>
      </c>
      <c r="C63" s="30" t="s">
        <v>45</v>
      </c>
      <c r="D63" s="31" t="s">
        <v>89</v>
      </c>
      <c r="E63" s="32" t="s">
        <v>143</v>
      </c>
      <c r="F63" s="39" t="s">
        <v>210</v>
      </c>
      <c r="G63" s="32">
        <v>2</v>
      </c>
      <c r="H63" s="28">
        <v>54484</v>
      </c>
      <c r="I63" s="33">
        <v>43439</v>
      </c>
      <c r="J63" s="41">
        <v>412000</v>
      </c>
      <c r="K63" s="41"/>
      <c r="L63" s="42">
        <f t="shared" si="1"/>
        <v>412000</v>
      </c>
      <c r="M63" s="33"/>
      <c r="N63" s="90"/>
      <c r="O63" s="105">
        <f t="shared" si="2"/>
        <v>0</v>
      </c>
      <c r="P63" s="98"/>
      <c r="Q63" s="106">
        <f t="shared" si="0"/>
        <v>0</v>
      </c>
      <c r="R63" s="89" t="s">
        <v>415</v>
      </c>
      <c r="S63" s="13" t="s">
        <v>461</v>
      </c>
    </row>
    <row r="64" spans="1:19" s="2" customFormat="1" ht="30" customHeight="1">
      <c r="A64" s="23" t="s">
        <v>334</v>
      </c>
      <c r="B64" s="23" t="s">
        <v>462</v>
      </c>
      <c r="C64" s="30" t="s">
        <v>12</v>
      </c>
      <c r="D64" s="31" t="s">
        <v>97</v>
      </c>
      <c r="E64" s="32" t="s">
        <v>154</v>
      </c>
      <c r="F64" s="39" t="s">
        <v>206</v>
      </c>
      <c r="G64" s="32">
        <v>2</v>
      </c>
      <c r="H64" s="28">
        <v>54259</v>
      </c>
      <c r="I64" s="33">
        <v>43438</v>
      </c>
      <c r="J64" s="41">
        <v>412000</v>
      </c>
      <c r="K64" s="41"/>
      <c r="L64" s="42">
        <f t="shared" si="1"/>
        <v>412000</v>
      </c>
      <c r="M64" s="33"/>
      <c r="N64" s="90"/>
      <c r="O64" s="105">
        <f t="shared" si="2"/>
        <v>0</v>
      </c>
      <c r="P64" s="98"/>
      <c r="Q64" s="106">
        <f t="shared" si="0"/>
        <v>0</v>
      </c>
      <c r="R64" s="89" t="s">
        <v>415</v>
      </c>
      <c r="S64" s="13" t="s">
        <v>462</v>
      </c>
    </row>
    <row r="65" spans="1:19" s="2" customFormat="1" ht="30" customHeight="1">
      <c r="A65" s="23" t="s">
        <v>335</v>
      </c>
      <c r="B65" s="23" t="s">
        <v>463</v>
      </c>
      <c r="C65" s="30" t="s">
        <v>13</v>
      </c>
      <c r="D65" s="31" t="s">
        <v>98</v>
      </c>
      <c r="E65" s="32" t="s">
        <v>155</v>
      </c>
      <c r="F65" s="39" t="s">
        <v>206</v>
      </c>
      <c r="G65" s="32">
        <v>2</v>
      </c>
      <c r="H65" s="28">
        <v>54431</v>
      </c>
      <c r="I65" s="33">
        <v>43439</v>
      </c>
      <c r="J65" s="41">
        <v>412000</v>
      </c>
      <c r="K65" s="41"/>
      <c r="L65" s="42">
        <f t="shared" si="1"/>
        <v>412000</v>
      </c>
      <c r="M65" s="33"/>
      <c r="N65" s="90"/>
      <c r="O65" s="105">
        <f t="shared" si="2"/>
        <v>0</v>
      </c>
      <c r="P65" s="98"/>
      <c r="Q65" s="106">
        <f t="shared" si="0"/>
        <v>0</v>
      </c>
      <c r="R65" s="89" t="s">
        <v>415</v>
      </c>
      <c r="S65" s="13" t="s">
        <v>463</v>
      </c>
    </row>
    <row r="66" spans="1:19" s="2" customFormat="1" ht="30" customHeight="1">
      <c r="A66" s="23" t="s">
        <v>336</v>
      </c>
      <c r="B66" s="23" t="s">
        <v>464</v>
      </c>
      <c r="C66" s="30" t="s">
        <v>14</v>
      </c>
      <c r="D66" s="31" t="s">
        <v>99</v>
      </c>
      <c r="E66" s="32" t="s">
        <v>156</v>
      </c>
      <c r="F66" s="39" t="s">
        <v>206</v>
      </c>
      <c r="G66" s="32">
        <v>2</v>
      </c>
      <c r="H66" s="28">
        <v>54680</v>
      </c>
      <c r="I66" s="33">
        <v>43444</v>
      </c>
      <c r="J66" s="41"/>
      <c r="K66" s="41">
        <v>934000</v>
      </c>
      <c r="L66" s="42">
        <f t="shared" si="1"/>
        <v>934000</v>
      </c>
      <c r="M66" s="33"/>
      <c r="N66" s="90">
        <v>2</v>
      </c>
      <c r="O66" s="105">
        <f t="shared" si="2"/>
        <v>534000</v>
      </c>
      <c r="P66" s="98">
        <v>2</v>
      </c>
      <c r="Q66" s="106">
        <f t="shared" si="0"/>
        <v>400000</v>
      </c>
      <c r="R66" s="89" t="s">
        <v>415</v>
      </c>
      <c r="S66" s="13" t="s">
        <v>464</v>
      </c>
    </row>
    <row r="67" spans="1:19" s="2" customFormat="1" ht="30" customHeight="1">
      <c r="A67" s="23" t="s">
        <v>337</v>
      </c>
      <c r="B67" s="23" t="s">
        <v>465</v>
      </c>
      <c r="C67" s="30" t="s">
        <v>15</v>
      </c>
      <c r="D67" s="31" t="s">
        <v>100</v>
      </c>
      <c r="E67" s="32" t="s">
        <v>157</v>
      </c>
      <c r="F67" s="39" t="s">
        <v>206</v>
      </c>
      <c r="G67" s="32">
        <v>2</v>
      </c>
      <c r="H67" s="28">
        <v>54576</v>
      </c>
      <c r="I67" s="33">
        <v>43440</v>
      </c>
      <c r="J67" s="41">
        <v>412000</v>
      </c>
      <c r="K67" s="41"/>
      <c r="L67" s="42">
        <f t="shared" si="1"/>
        <v>412000</v>
      </c>
      <c r="M67" s="33"/>
      <c r="N67" s="90"/>
      <c r="O67" s="105">
        <f t="shared" si="2"/>
        <v>0</v>
      </c>
      <c r="P67" s="98"/>
      <c r="Q67" s="106">
        <f t="shared" si="0"/>
        <v>0</v>
      </c>
      <c r="R67" s="89" t="s">
        <v>415</v>
      </c>
      <c r="S67" s="13" t="s">
        <v>465</v>
      </c>
    </row>
    <row r="68" spans="1:19" s="2" customFormat="1" ht="30" customHeight="1">
      <c r="A68" s="23" t="s">
        <v>338</v>
      </c>
      <c r="B68" s="23" t="s">
        <v>467</v>
      </c>
      <c r="C68" s="30" t="s">
        <v>17</v>
      </c>
      <c r="D68" s="31" t="s">
        <v>102</v>
      </c>
      <c r="E68" s="32" t="s">
        <v>159</v>
      </c>
      <c r="F68" s="39" t="s">
        <v>206</v>
      </c>
      <c r="G68" s="32">
        <v>2</v>
      </c>
      <c r="H68" s="28">
        <v>54738</v>
      </c>
      <c r="I68" s="33">
        <v>43445</v>
      </c>
      <c r="J68" s="41"/>
      <c r="K68" s="41">
        <v>934000</v>
      </c>
      <c r="L68" s="42">
        <f t="shared" si="1"/>
        <v>934000</v>
      </c>
      <c r="M68" s="33"/>
      <c r="N68" s="90">
        <v>2</v>
      </c>
      <c r="O68" s="105">
        <f t="shared" si="2"/>
        <v>534000</v>
      </c>
      <c r="P68" s="98">
        <v>2</v>
      </c>
      <c r="Q68" s="106">
        <f t="shared" si="0"/>
        <v>400000</v>
      </c>
      <c r="R68" s="89" t="s">
        <v>415</v>
      </c>
      <c r="S68" s="13" t="s">
        <v>467</v>
      </c>
    </row>
    <row r="69" spans="1:19" s="2" customFormat="1" ht="30" customHeight="1">
      <c r="A69" s="23" t="s">
        <v>339</v>
      </c>
      <c r="B69" s="23" t="s">
        <v>468</v>
      </c>
      <c r="C69" s="30" t="s">
        <v>46</v>
      </c>
      <c r="D69" s="31" t="s">
        <v>88</v>
      </c>
      <c r="E69" s="32" t="s">
        <v>189</v>
      </c>
      <c r="F69" s="39" t="s">
        <v>212</v>
      </c>
      <c r="G69" s="32">
        <v>2</v>
      </c>
      <c r="H69" s="28">
        <v>54380</v>
      </c>
      <c r="I69" s="33">
        <v>43439</v>
      </c>
      <c r="J69" s="41">
        <v>412000</v>
      </c>
      <c r="K69" s="41"/>
      <c r="L69" s="42">
        <f t="shared" si="1"/>
        <v>412000</v>
      </c>
      <c r="M69" s="33"/>
      <c r="N69" s="90"/>
      <c r="O69" s="105">
        <f t="shared" si="2"/>
        <v>0</v>
      </c>
      <c r="P69" s="98"/>
      <c r="Q69" s="106">
        <f t="shared" si="0"/>
        <v>0</v>
      </c>
      <c r="R69" s="89" t="s">
        <v>415</v>
      </c>
      <c r="S69" s="13" t="s">
        <v>468</v>
      </c>
    </row>
    <row r="70" spans="1:19" s="2" customFormat="1" ht="30" customHeight="1">
      <c r="A70" s="23" t="s">
        <v>340</v>
      </c>
      <c r="B70" s="23" t="s">
        <v>469</v>
      </c>
      <c r="C70" s="30" t="s">
        <v>47</v>
      </c>
      <c r="D70" s="31" t="s">
        <v>108</v>
      </c>
      <c r="E70" s="32" t="s">
        <v>190</v>
      </c>
      <c r="F70" s="39" t="s">
        <v>212</v>
      </c>
      <c r="G70" s="32">
        <v>2</v>
      </c>
      <c r="H70" s="28">
        <v>54616</v>
      </c>
      <c r="I70" s="33">
        <v>43440</v>
      </c>
      <c r="J70" s="41"/>
      <c r="K70" s="41">
        <v>934000</v>
      </c>
      <c r="L70" s="42">
        <f t="shared" si="1"/>
        <v>934000</v>
      </c>
      <c r="M70" s="33"/>
      <c r="N70" s="90">
        <v>2</v>
      </c>
      <c r="O70" s="105">
        <f t="shared" si="2"/>
        <v>534000</v>
      </c>
      <c r="P70" s="98">
        <v>2</v>
      </c>
      <c r="Q70" s="106">
        <f t="shared" si="0"/>
        <v>400000</v>
      </c>
      <c r="R70" s="89" t="s">
        <v>415</v>
      </c>
      <c r="S70" s="13" t="s">
        <v>469</v>
      </c>
    </row>
    <row r="71" spans="1:19" s="2" customFormat="1" ht="30" customHeight="1">
      <c r="A71" s="23" t="s">
        <v>341</v>
      </c>
      <c r="B71" s="23" t="s">
        <v>470</v>
      </c>
      <c r="C71" s="30" t="s">
        <v>48</v>
      </c>
      <c r="D71" s="31" t="s">
        <v>102</v>
      </c>
      <c r="E71" s="32" t="s">
        <v>191</v>
      </c>
      <c r="F71" s="39" t="s">
        <v>212</v>
      </c>
      <c r="G71" s="32">
        <v>2</v>
      </c>
      <c r="H71" s="28">
        <v>54637</v>
      </c>
      <c r="I71" s="33">
        <v>43440</v>
      </c>
      <c r="J71" s="41">
        <v>412000</v>
      </c>
      <c r="K71" s="41"/>
      <c r="L71" s="42">
        <f t="shared" si="1"/>
        <v>412000</v>
      </c>
      <c r="M71" s="33"/>
      <c r="N71" s="90"/>
      <c r="O71" s="105">
        <f t="shared" si="2"/>
        <v>0</v>
      </c>
      <c r="P71" s="98"/>
      <c r="Q71" s="106">
        <f t="shared" si="0"/>
        <v>0</v>
      </c>
      <c r="R71" s="89" t="s">
        <v>415</v>
      </c>
      <c r="S71" s="13" t="s">
        <v>470</v>
      </c>
    </row>
    <row r="72" spans="1:19" s="2" customFormat="1" ht="30" customHeight="1">
      <c r="A72" s="23" t="s">
        <v>342</v>
      </c>
      <c r="B72" s="23" t="s">
        <v>471</v>
      </c>
      <c r="C72" s="30" t="s">
        <v>49</v>
      </c>
      <c r="D72" s="31" t="s">
        <v>126</v>
      </c>
      <c r="E72" s="32" t="s">
        <v>152</v>
      </c>
      <c r="F72" s="39" t="s">
        <v>212</v>
      </c>
      <c r="G72" s="32">
        <v>2</v>
      </c>
      <c r="H72" s="28">
        <v>54404</v>
      </c>
      <c r="I72" s="33">
        <v>43439</v>
      </c>
      <c r="J72" s="41"/>
      <c r="K72" s="41">
        <v>934000</v>
      </c>
      <c r="L72" s="42">
        <f t="shared" si="1"/>
        <v>934000</v>
      </c>
      <c r="M72" s="33"/>
      <c r="N72" s="90">
        <v>2</v>
      </c>
      <c r="O72" s="105">
        <f t="shared" si="2"/>
        <v>534000</v>
      </c>
      <c r="P72" s="98">
        <v>2</v>
      </c>
      <c r="Q72" s="106">
        <f t="shared" si="0"/>
        <v>400000</v>
      </c>
      <c r="R72" s="89" t="s">
        <v>415</v>
      </c>
      <c r="S72" s="13" t="s">
        <v>471</v>
      </c>
    </row>
    <row r="73" spans="1:19" s="2" customFormat="1" ht="30" customHeight="1">
      <c r="A73" s="23" t="s">
        <v>343</v>
      </c>
      <c r="B73" s="23" t="s">
        <v>472</v>
      </c>
      <c r="C73" s="30" t="s">
        <v>50</v>
      </c>
      <c r="D73" s="31" t="s">
        <v>102</v>
      </c>
      <c r="E73" s="32" t="s">
        <v>157</v>
      </c>
      <c r="F73" s="39" t="s">
        <v>212</v>
      </c>
      <c r="G73" s="32">
        <v>2</v>
      </c>
      <c r="H73" s="28">
        <v>54349</v>
      </c>
      <c r="I73" s="33">
        <v>43439</v>
      </c>
      <c r="J73" s="41"/>
      <c r="K73" s="41">
        <v>934000</v>
      </c>
      <c r="L73" s="42">
        <f t="shared" si="1"/>
        <v>934000</v>
      </c>
      <c r="M73" s="33"/>
      <c r="N73" s="90">
        <v>2</v>
      </c>
      <c r="O73" s="105">
        <f t="shared" si="2"/>
        <v>534000</v>
      </c>
      <c r="P73" s="98">
        <v>2</v>
      </c>
      <c r="Q73" s="106">
        <f t="shared" si="0"/>
        <v>400000</v>
      </c>
      <c r="R73" s="89" t="s">
        <v>415</v>
      </c>
      <c r="S73" s="13" t="s">
        <v>472</v>
      </c>
    </row>
    <row r="74" spans="1:19" s="3" customFormat="1" ht="30" customHeight="1">
      <c r="A74" s="23" t="s">
        <v>344</v>
      </c>
      <c r="B74" s="35" t="s">
        <v>473</v>
      </c>
      <c r="C74" s="36" t="s">
        <v>261</v>
      </c>
      <c r="D74" s="37" t="s">
        <v>94</v>
      </c>
      <c r="E74" s="35" t="s">
        <v>260</v>
      </c>
      <c r="F74" s="51" t="s">
        <v>212</v>
      </c>
      <c r="G74" s="35" t="s">
        <v>234</v>
      </c>
      <c r="H74" s="28">
        <v>15719</v>
      </c>
      <c r="I74" s="38">
        <v>43440</v>
      </c>
      <c r="J74" s="43">
        <v>442000</v>
      </c>
      <c r="K74" s="43"/>
      <c r="L74" s="42">
        <f t="shared" si="1"/>
        <v>442000</v>
      </c>
      <c r="M74" s="35"/>
      <c r="N74" s="90"/>
      <c r="O74" s="105">
        <f t="shared" si="2"/>
        <v>0</v>
      </c>
      <c r="P74" s="99"/>
      <c r="Q74" s="106">
        <f t="shared" si="0"/>
        <v>0</v>
      </c>
      <c r="R74" s="89" t="s">
        <v>415</v>
      </c>
      <c r="S74" s="3" t="s">
        <v>473</v>
      </c>
    </row>
    <row r="75" spans="1:19" s="3" customFormat="1" ht="30" customHeight="1">
      <c r="A75" s="23" t="s">
        <v>345</v>
      </c>
      <c r="B75" s="35" t="s">
        <v>474</v>
      </c>
      <c r="C75" s="36" t="s">
        <v>84</v>
      </c>
      <c r="D75" s="37" t="s">
        <v>277</v>
      </c>
      <c r="E75" s="35" t="s">
        <v>276</v>
      </c>
      <c r="F75" s="51" t="s">
        <v>212</v>
      </c>
      <c r="G75" s="35" t="s">
        <v>234</v>
      </c>
      <c r="H75" s="28">
        <v>16142</v>
      </c>
      <c r="I75" s="38">
        <v>43444</v>
      </c>
      <c r="J75" s="43">
        <v>442000</v>
      </c>
      <c r="K75" s="43"/>
      <c r="L75" s="42">
        <f t="shared" si="1"/>
        <v>442000</v>
      </c>
      <c r="M75" s="35"/>
      <c r="N75" s="90"/>
      <c r="O75" s="105">
        <f t="shared" si="2"/>
        <v>0</v>
      </c>
      <c r="P75" s="99"/>
      <c r="Q75" s="106">
        <f aca="true" t="shared" si="3" ref="Q75:Q132">P75*200000</f>
        <v>0</v>
      </c>
      <c r="R75" s="89" t="s">
        <v>415</v>
      </c>
      <c r="S75" s="3" t="s">
        <v>474</v>
      </c>
    </row>
    <row r="76" spans="1:19" s="3" customFormat="1" ht="30" customHeight="1">
      <c r="A76" s="23" t="s">
        <v>346</v>
      </c>
      <c r="B76" s="35" t="s">
        <v>475</v>
      </c>
      <c r="C76" s="130" t="s">
        <v>416</v>
      </c>
      <c r="D76" s="131"/>
      <c r="E76" s="35" t="s">
        <v>243</v>
      </c>
      <c r="F76" s="51" t="s">
        <v>244</v>
      </c>
      <c r="G76" s="35" t="s">
        <v>234</v>
      </c>
      <c r="H76" s="28">
        <v>15728</v>
      </c>
      <c r="I76" s="38">
        <v>43440</v>
      </c>
      <c r="J76" s="43"/>
      <c r="K76" s="43">
        <v>534000</v>
      </c>
      <c r="L76" s="42">
        <f aca="true" t="shared" si="4" ref="L76:L133">J76+K76</f>
        <v>534000</v>
      </c>
      <c r="M76" s="35"/>
      <c r="N76" s="90">
        <v>2</v>
      </c>
      <c r="O76" s="105">
        <f aca="true" t="shared" si="5" ref="O76:O134">N76*267000</f>
        <v>534000</v>
      </c>
      <c r="P76" s="99"/>
      <c r="Q76" s="106">
        <f t="shared" si="3"/>
        <v>0</v>
      </c>
      <c r="R76" s="89" t="s">
        <v>415</v>
      </c>
      <c r="S76" s="3" t="s">
        <v>475</v>
      </c>
    </row>
    <row r="77" spans="1:19" s="2" customFormat="1" ht="30" customHeight="1">
      <c r="A77" s="23" t="s">
        <v>347</v>
      </c>
      <c r="B77" s="23" t="s">
        <v>476</v>
      </c>
      <c r="C77" s="30" t="s">
        <v>52</v>
      </c>
      <c r="D77" s="31" t="s">
        <v>92</v>
      </c>
      <c r="E77" s="32" t="s">
        <v>192</v>
      </c>
      <c r="F77" s="39" t="s">
        <v>213</v>
      </c>
      <c r="G77" s="32">
        <v>2</v>
      </c>
      <c r="H77" s="28">
        <v>54578</v>
      </c>
      <c r="I77" s="33">
        <v>43440</v>
      </c>
      <c r="J77" s="41"/>
      <c r="K77" s="41">
        <v>934000</v>
      </c>
      <c r="L77" s="42">
        <f t="shared" si="4"/>
        <v>934000</v>
      </c>
      <c r="M77" s="33"/>
      <c r="N77" s="90">
        <v>2</v>
      </c>
      <c r="O77" s="105">
        <f t="shared" si="5"/>
        <v>534000</v>
      </c>
      <c r="P77" s="98">
        <v>2</v>
      </c>
      <c r="Q77" s="106">
        <f t="shared" si="3"/>
        <v>400000</v>
      </c>
      <c r="R77" s="89" t="s">
        <v>415</v>
      </c>
      <c r="S77" s="13" t="s">
        <v>476</v>
      </c>
    </row>
    <row r="78" spans="1:19" s="2" customFormat="1" ht="30" customHeight="1">
      <c r="A78" s="23" t="s">
        <v>348</v>
      </c>
      <c r="B78" s="23" t="s">
        <v>477</v>
      </c>
      <c r="C78" s="30" t="s">
        <v>53</v>
      </c>
      <c r="D78" s="31" t="s">
        <v>127</v>
      </c>
      <c r="E78" s="32" t="s">
        <v>169</v>
      </c>
      <c r="F78" s="39" t="s">
        <v>213</v>
      </c>
      <c r="G78" s="32">
        <v>2</v>
      </c>
      <c r="H78" s="28">
        <v>54297</v>
      </c>
      <c r="I78" s="33">
        <v>43439</v>
      </c>
      <c r="J78" s="41"/>
      <c r="K78" s="41">
        <v>934000</v>
      </c>
      <c r="L78" s="42">
        <f t="shared" si="4"/>
        <v>934000</v>
      </c>
      <c r="M78" s="33"/>
      <c r="N78" s="90">
        <v>2</v>
      </c>
      <c r="O78" s="105">
        <f t="shared" si="5"/>
        <v>534000</v>
      </c>
      <c r="P78" s="98">
        <v>2</v>
      </c>
      <c r="Q78" s="106">
        <f t="shared" si="3"/>
        <v>400000</v>
      </c>
      <c r="R78" s="89" t="s">
        <v>415</v>
      </c>
      <c r="S78" s="13" t="s">
        <v>477</v>
      </c>
    </row>
    <row r="79" spans="1:19" s="3" customFormat="1" ht="30" customHeight="1">
      <c r="A79" s="23" t="s">
        <v>349</v>
      </c>
      <c r="B79" s="35" t="s">
        <v>478</v>
      </c>
      <c r="C79" s="130" t="s">
        <v>417</v>
      </c>
      <c r="D79" s="131"/>
      <c r="E79" s="35" t="s">
        <v>264</v>
      </c>
      <c r="F79" s="51" t="s">
        <v>213</v>
      </c>
      <c r="G79" s="35" t="s">
        <v>234</v>
      </c>
      <c r="H79" s="28">
        <v>16046</v>
      </c>
      <c r="I79" s="38">
        <v>43444</v>
      </c>
      <c r="J79" s="43"/>
      <c r="K79" s="43">
        <v>534000</v>
      </c>
      <c r="L79" s="42">
        <f t="shared" si="4"/>
        <v>534000</v>
      </c>
      <c r="M79" s="35"/>
      <c r="N79" s="90">
        <v>2</v>
      </c>
      <c r="O79" s="105">
        <f t="shared" si="5"/>
        <v>534000</v>
      </c>
      <c r="P79" s="99"/>
      <c r="Q79" s="106">
        <f t="shared" si="3"/>
        <v>0</v>
      </c>
      <c r="R79" s="89" t="s">
        <v>415</v>
      </c>
      <c r="S79" s="3" t="s">
        <v>478</v>
      </c>
    </row>
    <row r="80" spans="1:19" s="3" customFormat="1" ht="30" customHeight="1">
      <c r="A80" s="23" t="s">
        <v>350</v>
      </c>
      <c r="B80" s="35" t="s">
        <v>479</v>
      </c>
      <c r="C80" s="36" t="s">
        <v>80</v>
      </c>
      <c r="D80" s="37" t="s">
        <v>265</v>
      </c>
      <c r="E80" s="35" t="s">
        <v>266</v>
      </c>
      <c r="F80" s="51" t="s">
        <v>213</v>
      </c>
      <c r="G80" s="35" t="s">
        <v>234</v>
      </c>
      <c r="H80" s="28">
        <v>15605</v>
      </c>
      <c r="I80" s="38">
        <v>43440</v>
      </c>
      <c r="J80" s="43"/>
      <c r="K80" s="43">
        <v>934000</v>
      </c>
      <c r="L80" s="42">
        <f t="shared" si="4"/>
        <v>934000</v>
      </c>
      <c r="M80" s="35"/>
      <c r="N80" s="90">
        <v>2</v>
      </c>
      <c r="O80" s="105">
        <f t="shared" si="5"/>
        <v>534000</v>
      </c>
      <c r="P80" s="99">
        <v>2</v>
      </c>
      <c r="Q80" s="106">
        <f t="shared" si="3"/>
        <v>400000</v>
      </c>
      <c r="R80" s="89" t="s">
        <v>415</v>
      </c>
      <c r="S80" s="3" t="s">
        <v>479</v>
      </c>
    </row>
    <row r="81" spans="1:19" s="3" customFormat="1" ht="30" customHeight="1">
      <c r="A81" s="23" t="s">
        <v>351</v>
      </c>
      <c r="B81" s="35" t="s">
        <v>480</v>
      </c>
      <c r="C81" s="36" t="s">
        <v>268</v>
      </c>
      <c r="D81" s="37" t="s">
        <v>269</v>
      </c>
      <c r="E81" s="35" t="s">
        <v>267</v>
      </c>
      <c r="F81" s="51" t="s">
        <v>213</v>
      </c>
      <c r="G81" s="35" t="s">
        <v>234</v>
      </c>
      <c r="H81" s="28">
        <v>15548</v>
      </c>
      <c r="I81" s="38">
        <v>43440</v>
      </c>
      <c r="J81" s="43">
        <v>442000</v>
      </c>
      <c r="K81" s="43"/>
      <c r="L81" s="42">
        <f t="shared" si="4"/>
        <v>442000</v>
      </c>
      <c r="M81" s="35"/>
      <c r="N81" s="90"/>
      <c r="O81" s="105">
        <f t="shared" si="5"/>
        <v>0</v>
      </c>
      <c r="P81" s="99"/>
      <c r="Q81" s="106">
        <f t="shared" si="3"/>
        <v>0</v>
      </c>
      <c r="R81" s="89" t="s">
        <v>415</v>
      </c>
      <c r="S81" s="3" t="s">
        <v>480</v>
      </c>
    </row>
    <row r="82" spans="1:19" s="3" customFormat="1" ht="30" customHeight="1">
      <c r="A82" s="23" t="s">
        <v>352</v>
      </c>
      <c r="B82" s="35" t="s">
        <v>481</v>
      </c>
      <c r="C82" s="36" t="s">
        <v>12</v>
      </c>
      <c r="D82" s="37" t="s">
        <v>135</v>
      </c>
      <c r="E82" s="35" t="s">
        <v>272</v>
      </c>
      <c r="F82" s="51" t="s">
        <v>213</v>
      </c>
      <c r="G82" s="35" t="s">
        <v>234</v>
      </c>
      <c r="H82" s="28">
        <v>16297</v>
      </c>
      <c r="I82" s="38">
        <v>43445</v>
      </c>
      <c r="J82" s="43"/>
      <c r="K82" s="43">
        <v>934000</v>
      </c>
      <c r="L82" s="42">
        <f t="shared" si="4"/>
        <v>934000</v>
      </c>
      <c r="M82" s="35"/>
      <c r="N82" s="90">
        <v>2</v>
      </c>
      <c r="O82" s="105">
        <f t="shared" si="5"/>
        <v>534000</v>
      </c>
      <c r="P82" s="99">
        <v>2</v>
      </c>
      <c r="Q82" s="106">
        <f t="shared" si="3"/>
        <v>400000</v>
      </c>
      <c r="R82" s="89" t="s">
        <v>415</v>
      </c>
      <c r="S82" s="3" t="s">
        <v>481</v>
      </c>
    </row>
    <row r="83" spans="1:19" s="3" customFormat="1" ht="30" customHeight="1">
      <c r="A83" s="23" t="s">
        <v>353</v>
      </c>
      <c r="B83" s="35" t="s">
        <v>482</v>
      </c>
      <c r="C83" s="36" t="s">
        <v>275</v>
      </c>
      <c r="D83" s="37" t="s">
        <v>131</v>
      </c>
      <c r="E83" s="35" t="s">
        <v>274</v>
      </c>
      <c r="F83" s="51" t="s">
        <v>213</v>
      </c>
      <c r="G83" s="35" t="s">
        <v>234</v>
      </c>
      <c r="H83" s="28">
        <v>16342</v>
      </c>
      <c r="I83" s="38">
        <v>43447</v>
      </c>
      <c r="J83" s="43"/>
      <c r="K83" s="43">
        <v>934000</v>
      </c>
      <c r="L83" s="42">
        <f t="shared" si="4"/>
        <v>934000</v>
      </c>
      <c r="M83" s="35"/>
      <c r="N83" s="90">
        <v>2</v>
      </c>
      <c r="O83" s="105">
        <f t="shared" si="5"/>
        <v>534000</v>
      </c>
      <c r="P83" s="99">
        <v>2</v>
      </c>
      <c r="Q83" s="106">
        <f t="shared" si="3"/>
        <v>400000</v>
      </c>
      <c r="R83" s="89" t="s">
        <v>415</v>
      </c>
      <c r="S83" s="3" t="s">
        <v>482</v>
      </c>
    </row>
    <row r="84" spans="1:19" s="3" customFormat="1" ht="30" customHeight="1">
      <c r="A84" s="23" t="s">
        <v>354</v>
      </c>
      <c r="B84" s="35" t="s">
        <v>483</v>
      </c>
      <c r="C84" s="36" t="s">
        <v>280</v>
      </c>
      <c r="D84" s="37" t="s">
        <v>137</v>
      </c>
      <c r="E84" s="35" t="s">
        <v>279</v>
      </c>
      <c r="F84" s="51" t="s">
        <v>213</v>
      </c>
      <c r="G84" s="35" t="s">
        <v>234</v>
      </c>
      <c r="H84" s="28">
        <v>16125</v>
      </c>
      <c r="I84" s="38">
        <v>43444</v>
      </c>
      <c r="J84" s="43"/>
      <c r="K84" s="43">
        <v>934000</v>
      </c>
      <c r="L84" s="42">
        <f t="shared" si="4"/>
        <v>934000</v>
      </c>
      <c r="M84" s="35"/>
      <c r="N84" s="90">
        <v>2</v>
      </c>
      <c r="O84" s="105">
        <f t="shared" si="5"/>
        <v>534000</v>
      </c>
      <c r="P84" s="99">
        <v>2</v>
      </c>
      <c r="Q84" s="106">
        <f t="shared" si="3"/>
        <v>400000</v>
      </c>
      <c r="R84" s="89" t="s">
        <v>415</v>
      </c>
      <c r="S84" s="3" t="s">
        <v>483</v>
      </c>
    </row>
    <row r="85" spans="1:19" s="3" customFormat="1" ht="30" customHeight="1">
      <c r="A85" s="23" t="s">
        <v>355</v>
      </c>
      <c r="B85" s="35" t="s">
        <v>484</v>
      </c>
      <c r="C85" s="36" t="s">
        <v>19</v>
      </c>
      <c r="D85" s="37" t="s">
        <v>105</v>
      </c>
      <c r="E85" s="35" t="s">
        <v>281</v>
      </c>
      <c r="F85" s="51" t="s">
        <v>213</v>
      </c>
      <c r="G85" s="35" t="s">
        <v>234</v>
      </c>
      <c r="H85" s="28">
        <v>15849</v>
      </c>
      <c r="I85" s="38">
        <v>43441</v>
      </c>
      <c r="J85" s="43"/>
      <c r="K85" s="43">
        <v>934000</v>
      </c>
      <c r="L85" s="42">
        <f t="shared" si="4"/>
        <v>934000</v>
      </c>
      <c r="M85" s="35"/>
      <c r="N85" s="90">
        <v>2</v>
      </c>
      <c r="O85" s="105">
        <f t="shared" si="5"/>
        <v>534000</v>
      </c>
      <c r="P85" s="99">
        <v>2</v>
      </c>
      <c r="Q85" s="106">
        <f t="shared" si="3"/>
        <v>400000</v>
      </c>
      <c r="R85" s="89" t="s">
        <v>415</v>
      </c>
      <c r="S85" s="3" t="s">
        <v>484</v>
      </c>
    </row>
    <row r="86" spans="1:19" s="2" customFormat="1" ht="30" customHeight="1">
      <c r="A86" s="23" t="s">
        <v>356</v>
      </c>
      <c r="B86" s="23" t="s">
        <v>485</v>
      </c>
      <c r="C86" s="30" t="s">
        <v>22</v>
      </c>
      <c r="D86" s="31" t="s">
        <v>104</v>
      </c>
      <c r="E86" s="32" t="s">
        <v>165</v>
      </c>
      <c r="F86" s="39" t="s">
        <v>207</v>
      </c>
      <c r="G86" s="32">
        <v>2</v>
      </c>
      <c r="H86" s="28">
        <v>54571</v>
      </c>
      <c r="I86" s="33">
        <v>43440</v>
      </c>
      <c r="J86" s="41">
        <v>412000</v>
      </c>
      <c r="K86" s="41"/>
      <c r="L86" s="42">
        <f t="shared" si="4"/>
        <v>412000</v>
      </c>
      <c r="M86" s="33"/>
      <c r="N86" s="90"/>
      <c r="O86" s="105">
        <f t="shared" si="5"/>
        <v>0</v>
      </c>
      <c r="P86" s="98"/>
      <c r="Q86" s="106">
        <f t="shared" si="3"/>
        <v>0</v>
      </c>
      <c r="R86" s="89" t="s">
        <v>415</v>
      </c>
      <c r="S86" s="13" t="s">
        <v>485</v>
      </c>
    </row>
    <row r="87" spans="1:19" s="2" customFormat="1" ht="30" customHeight="1">
      <c r="A87" s="23" t="s">
        <v>357</v>
      </c>
      <c r="B87" s="23" t="s">
        <v>486</v>
      </c>
      <c r="C87" s="30" t="s">
        <v>34</v>
      </c>
      <c r="D87" s="31" t="s">
        <v>122</v>
      </c>
      <c r="E87" s="32" t="s">
        <v>176</v>
      </c>
      <c r="F87" s="39" t="s">
        <v>207</v>
      </c>
      <c r="G87" s="32">
        <v>2</v>
      </c>
      <c r="H87" s="28">
        <v>54378</v>
      </c>
      <c r="I87" s="33">
        <v>43439</v>
      </c>
      <c r="J87" s="41">
        <v>412000</v>
      </c>
      <c r="K87" s="41"/>
      <c r="L87" s="42">
        <f t="shared" si="4"/>
        <v>412000</v>
      </c>
      <c r="M87" s="33"/>
      <c r="N87" s="90"/>
      <c r="O87" s="105">
        <f t="shared" si="5"/>
        <v>0</v>
      </c>
      <c r="P87" s="98"/>
      <c r="Q87" s="106">
        <f t="shared" si="3"/>
        <v>0</v>
      </c>
      <c r="R87" s="89" t="s">
        <v>415</v>
      </c>
      <c r="S87" s="13" t="s">
        <v>486</v>
      </c>
    </row>
    <row r="88" spans="1:19" s="2" customFormat="1" ht="30" customHeight="1">
      <c r="A88" s="23" t="s">
        <v>358</v>
      </c>
      <c r="B88" s="23" t="s">
        <v>487</v>
      </c>
      <c r="C88" s="30" t="s">
        <v>28</v>
      </c>
      <c r="D88" s="31" t="s">
        <v>110</v>
      </c>
      <c r="E88" s="32" t="s">
        <v>177</v>
      </c>
      <c r="F88" s="39" t="s">
        <v>207</v>
      </c>
      <c r="G88" s="32">
        <v>2</v>
      </c>
      <c r="H88" s="28">
        <v>54594</v>
      </c>
      <c r="I88" s="33">
        <v>43440</v>
      </c>
      <c r="J88" s="41"/>
      <c r="K88" s="41">
        <v>934000</v>
      </c>
      <c r="L88" s="42">
        <f t="shared" si="4"/>
        <v>934000</v>
      </c>
      <c r="M88" s="33"/>
      <c r="N88" s="90">
        <v>2</v>
      </c>
      <c r="O88" s="105">
        <f t="shared" si="5"/>
        <v>534000</v>
      </c>
      <c r="P88" s="99">
        <v>2</v>
      </c>
      <c r="Q88" s="106">
        <f t="shared" si="3"/>
        <v>400000</v>
      </c>
      <c r="R88" s="89" t="s">
        <v>415</v>
      </c>
      <c r="S88" s="13" t="s">
        <v>487</v>
      </c>
    </row>
    <row r="89" spans="1:19" s="3" customFormat="1" ht="30" customHeight="1">
      <c r="A89" s="23" t="s">
        <v>359</v>
      </c>
      <c r="B89" s="35" t="s">
        <v>488</v>
      </c>
      <c r="C89" s="36" t="s">
        <v>239</v>
      </c>
      <c r="D89" s="37" t="s">
        <v>240</v>
      </c>
      <c r="E89" s="35" t="s">
        <v>238</v>
      </c>
      <c r="F89" s="51" t="s">
        <v>207</v>
      </c>
      <c r="G89" s="35" t="s">
        <v>234</v>
      </c>
      <c r="H89" s="28">
        <v>15683</v>
      </c>
      <c r="I89" s="33">
        <v>43440</v>
      </c>
      <c r="J89" s="41">
        <v>442000</v>
      </c>
      <c r="K89" s="43"/>
      <c r="L89" s="42">
        <f t="shared" si="4"/>
        <v>442000</v>
      </c>
      <c r="M89" s="35"/>
      <c r="N89" s="90"/>
      <c r="O89" s="105">
        <f t="shared" si="5"/>
        <v>0</v>
      </c>
      <c r="P89" s="99"/>
      <c r="Q89" s="106">
        <f t="shared" si="3"/>
        <v>0</v>
      </c>
      <c r="R89" s="89" t="s">
        <v>415</v>
      </c>
      <c r="S89" s="3" t="s">
        <v>488</v>
      </c>
    </row>
    <row r="90" spans="1:19" s="3" customFormat="1" ht="30" customHeight="1">
      <c r="A90" s="23" t="s">
        <v>360</v>
      </c>
      <c r="B90" s="35" t="s">
        <v>489</v>
      </c>
      <c r="C90" s="36" t="s">
        <v>64</v>
      </c>
      <c r="D90" s="37" t="s">
        <v>106</v>
      </c>
      <c r="E90" s="35" t="s">
        <v>238</v>
      </c>
      <c r="F90" s="51" t="s">
        <v>207</v>
      </c>
      <c r="G90" s="35" t="s">
        <v>234</v>
      </c>
      <c r="H90" s="28">
        <v>16199</v>
      </c>
      <c r="I90" s="38">
        <v>43444</v>
      </c>
      <c r="J90" s="43">
        <v>442000</v>
      </c>
      <c r="K90" s="43"/>
      <c r="L90" s="42">
        <f t="shared" si="4"/>
        <v>442000</v>
      </c>
      <c r="M90" s="35"/>
      <c r="N90" s="90"/>
      <c r="O90" s="105">
        <f t="shared" si="5"/>
        <v>0</v>
      </c>
      <c r="P90" s="99"/>
      <c r="Q90" s="106">
        <f t="shared" si="3"/>
        <v>0</v>
      </c>
      <c r="R90" s="89" t="s">
        <v>415</v>
      </c>
      <c r="S90" s="3" t="s">
        <v>489</v>
      </c>
    </row>
    <row r="91" spans="1:19" s="3" customFormat="1" ht="30" customHeight="1">
      <c r="A91" s="23" t="s">
        <v>361</v>
      </c>
      <c r="B91" s="35" t="s">
        <v>490</v>
      </c>
      <c r="C91" s="36" t="s">
        <v>82</v>
      </c>
      <c r="D91" s="37" t="s">
        <v>116</v>
      </c>
      <c r="E91" s="35" t="s">
        <v>238</v>
      </c>
      <c r="F91" s="51" t="s">
        <v>207</v>
      </c>
      <c r="G91" s="35" t="s">
        <v>234</v>
      </c>
      <c r="H91" s="28">
        <v>16036</v>
      </c>
      <c r="I91" s="38">
        <v>43444</v>
      </c>
      <c r="J91" s="43">
        <v>442000</v>
      </c>
      <c r="K91" s="43"/>
      <c r="L91" s="42">
        <f t="shared" si="4"/>
        <v>442000</v>
      </c>
      <c r="M91" s="35"/>
      <c r="N91" s="90"/>
      <c r="O91" s="105">
        <f t="shared" si="5"/>
        <v>0</v>
      </c>
      <c r="P91" s="99"/>
      <c r="Q91" s="106">
        <f t="shared" si="3"/>
        <v>0</v>
      </c>
      <c r="R91" s="89" t="s">
        <v>415</v>
      </c>
      <c r="S91" s="3" t="s">
        <v>490</v>
      </c>
    </row>
    <row r="92" spans="1:19" s="3" customFormat="1" ht="30" customHeight="1">
      <c r="A92" s="23" t="s">
        <v>362</v>
      </c>
      <c r="B92" s="35" t="s">
        <v>491</v>
      </c>
      <c r="C92" s="36" t="s">
        <v>73</v>
      </c>
      <c r="D92" s="37" t="s">
        <v>241</v>
      </c>
      <c r="E92" s="35" t="s">
        <v>238</v>
      </c>
      <c r="F92" s="51" t="s">
        <v>207</v>
      </c>
      <c r="G92" s="35" t="s">
        <v>234</v>
      </c>
      <c r="H92" s="28">
        <v>16202</v>
      </c>
      <c r="I92" s="38">
        <v>43444</v>
      </c>
      <c r="J92" s="43">
        <v>442000</v>
      </c>
      <c r="K92" s="43"/>
      <c r="L92" s="42">
        <f t="shared" si="4"/>
        <v>442000</v>
      </c>
      <c r="M92" s="35"/>
      <c r="N92" s="90"/>
      <c r="O92" s="105">
        <f t="shared" si="5"/>
        <v>0</v>
      </c>
      <c r="P92" s="99"/>
      <c r="Q92" s="106">
        <f t="shared" si="3"/>
        <v>0</v>
      </c>
      <c r="R92" s="89" t="s">
        <v>415</v>
      </c>
      <c r="S92" s="3" t="s">
        <v>491</v>
      </c>
    </row>
    <row r="93" spans="1:19" s="3" customFormat="1" ht="30" customHeight="1">
      <c r="A93" s="23" t="s">
        <v>363</v>
      </c>
      <c r="B93" s="35" t="s">
        <v>492</v>
      </c>
      <c r="C93" s="36" t="s">
        <v>242</v>
      </c>
      <c r="D93" s="37" t="s">
        <v>115</v>
      </c>
      <c r="E93" s="35" t="s">
        <v>238</v>
      </c>
      <c r="F93" s="51" t="s">
        <v>207</v>
      </c>
      <c r="G93" s="35" t="s">
        <v>234</v>
      </c>
      <c r="H93" s="28">
        <v>15707</v>
      </c>
      <c r="I93" s="38">
        <v>43440</v>
      </c>
      <c r="J93" s="43">
        <v>442000</v>
      </c>
      <c r="K93" s="43"/>
      <c r="L93" s="42">
        <f t="shared" si="4"/>
        <v>442000</v>
      </c>
      <c r="M93" s="35"/>
      <c r="N93" s="90"/>
      <c r="O93" s="105">
        <f t="shared" si="5"/>
        <v>0</v>
      </c>
      <c r="P93" s="99"/>
      <c r="Q93" s="106">
        <f t="shared" si="3"/>
        <v>0</v>
      </c>
      <c r="R93" s="89" t="s">
        <v>415</v>
      </c>
      <c r="S93" s="3" t="s">
        <v>492</v>
      </c>
    </row>
    <row r="94" spans="1:19" s="2" customFormat="1" ht="30" customHeight="1">
      <c r="A94" s="23" t="s">
        <v>364</v>
      </c>
      <c r="B94" s="23" t="s">
        <v>493</v>
      </c>
      <c r="C94" s="30" t="s">
        <v>23</v>
      </c>
      <c r="D94" s="31" t="s">
        <v>103</v>
      </c>
      <c r="E94" s="32" t="s">
        <v>148</v>
      </c>
      <c r="F94" s="39" t="s">
        <v>216</v>
      </c>
      <c r="G94" s="32">
        <v>2</v>
      </c>
      <c r="H94" s="28">
        <v>54215</v>
      </c>
      <c r="I94" s="33">
        <v>43438</v>
      </c>
      <c r="J94" s="41">
        <v>412000</v>
      </c>
      <c r="K94" s="41"/>
      <c r="L94" s="42">
        <f t="shared" si="4"/>
        <v>412000</v>
      </c>
      <c r="M94" s="33"/>
      <c r="N94" s="90"/>
      <c r="O94" s="105">
        <f t="shared" si="5"/>
        <v>0</v>
      </c>
      <c r="P94" s="98"/>
      <c r="Q94" s="106">
        <f t="shared" si="3"/>
        <v>0</v>
      </c>
      <c r="R94" s="89" t="s">
        <v>415</v>
      </c>
      <c r="S94" s="13" t="s">
        <v>493</v>
      </c>
    </row>
    <row r="95" spans="1:19" s="2" customFormat="1" ht="30" customHeight="1">
      <c r="A95" s="23" t="s">
        <v>365</v>
      </c>
      <c r="B95" s="23" t="s">
        <v>494</v>
      </c>
      <c r="C95" s="30" t="s">
        <v>55</v>
      </c>
      <c r="D95" s="31" t="s">
        <v>113</v>
      </c>
      <c r="E95" s="32" t="s">
        <v>194</v>
      </c>
      <c r="F95" s="39" t="s">
        <v>216</v>
      </c>
      <c r="G95" s="32">
        <v>2</v>
      </c>
      <c r="H95" s="28">
        <v>54512</v>
      </c>
      <c r="I95" s="33">
        <v>43439</v>
      </c>
      <c r="J95" s="41"/>
      <c r="K95" s="41">
        <v>934000</v>
      </c>
      <c r="L95" s="42">
        <f t="shared" si="4"/>
        <v>934000</v>
      </c>
      <c r="M95" s="33"/>
      <c r="N95" s="90">
        <v>2</v>
      </c>
      <c r="O95" s="105">
        <f t="shared" si="5"/>
        <v>534000</v>
      </c>
      <c r="P95" s="98">
        <v>2</v>
      </c>
      <c r="Q95" s="106">
        <f t="shared" si="3"/>
        <v>400000</v>
      </c>
      <c r="R95" s="89" t="s">
        <v>415</v>
      </c>
      <c r="S95" s="13" t="s">
        <v>494</v>
      </c>
    </row>
    <row r="96" spans="1:19" s="2" customFormat="1" ht="30" customHeight="1">
      <c r="A96" s="23" t="s">
        <v>366</v>
      </c>
      <c r="B96" s="23" t="s">
        <v>495</v>
      </c>
      <c r="C96" s="30" t="s">
        <v>18</v>
      </c>
      <c r="D96" s="31" t="s">
        <v>92</v>
      </c>
      <c r="E96" s="32" t="s">
        <v>150</v>
      </c>
      <c r="F96" s="39" t="s">
        <v>216</v>
      </c>
      <c r="G96" s="32">
        <v>2</v>
      </c>
      <c r="H96" s="28">
        <v>54459</v>
      </c>
      <c r="I96" s="33">
        <v>43439</v>
      </c>
      <c r="J96" s="41"/>
      <c r="K96" s="41">
        <v>934000</v>
      </c>
      <c r="L96" s="42">
        <f t="shared" si="4"/>
        <v>934000</v>
      </c>
      <c r="M96" s="33"/>
      <c r="N96" s="90">
        <v>2</v>
      </c>
      <c r="O96" s="105">
        <f t="shared" si="5"/>
        <v>534000</v>
      </c>
      <c r="P96" s="98">
        <v>2</v>
      </c>
      <c r="Q96" s="106">
        <f t="shared" si="3"/>
        <v>400000</v>
      </c>
      <c r="R96" s="89" t="s">
        <v>415</v>
      </c>
      <c r="S96" s="13" t="s">
        <v>495</v>
      </c>
    </row>
    <row r="97" spans="1:19" s="2" customFormat="1" ht="30" customHeight="1">
      <c r="A97" s="23" t="s">
        <v>367</v>
      </c>
      <c r="B97" s="23" t="s">
        <v>496</v>
      </c>
      <c r="C97" s="30" t="s">
        <v>56</v>
      </c>
      <c r="D97" s="31" t="s">
        <v>95</v>
      </c>
      <c r="E97" s="32" t="s">
        <v>175</v>
      </c>
      <c r="F97" s="39" t="s">
        <v>216</v>
      </c>
      <c r="G97" s="32">
        <v>2</v>
      </c>
      <c r="H97" s="28">
        <v>54389</v>
      </c>
      <c r="I97" s="33">
        <v>43439</v>
      </c>
      <c r="J97" s="41">
        <v>412000</v>
      </c>
      <c r="K97" s="41"/>
      <c r="L97" s="42">
        <f t="shared" si="4"/>
        <v>412000</v>
      </c>
      <c r="M97" s="33"/>
      <c r="N97" s="90"/>
      <c r="O97" s="105">
        <f t="shared" si="5"/>
        <v>0</v>
      </c>
      <c r="P97" s="98"/>
      <c r="Q97" s="106">
        <f t="shared" si="3"/>
        <v>0</v>
      </c>
      <c r="R97" s="89" t="s">
        <v>415</v>
      </c>
      <c r="S97" s="13" t="s">
        <v>496</v>
      </c>
    </row>
    <row r="98" spans="1:19" s="2" customFormat="1" ht="47.25" customHeight="1">
      <c r="A98" s="23" t="s">
        <v>368</v>
      </c>
      <c r="B98" s="23" t="s">
        <v>497</v>
      </c>
      <c r="C98" s="128" t="s">
        <v>418</v>
      </c>
      <c r="D98" s="129"/>
      <c r="E98" s="32" t="s">
        <v>151</v>
      </c>
      <c r="F98" s="39" t="s">
        <v>217</v>
      </c>
      <c r="G98" s="32">
        <v>2</v>
      </c>
      <c r="H98" s="28">
        <v>54438</v>
      </c>
      <c r="I98" s="33">
        <v>43439</v>
      </c>
      <c r="J98" s="41"/>
      <c r="K98" s="41">
        <v>534000</v>
      </c>
      <c r="L98" s="42">
        <f t="shared" si="4"/>
        <v>534000</v>
      </c>
      <c r="M98" s="33"/>
      <c r="N98" s="90">
        <v>2</v>
      </c>
      <c r="O98" s="105">
        <f t="shared" si="5"/>
        <v>534000</v>
      </c>
      <c r="P98" s="98"/>
      <c r="Q98" s="106">
        <f t="shared" si="3"/>
        <v>0</v>
      </c>
      <c r="R98" s="89" t="s">
        <v>415</v>
      </c>
      <c r="S98" s="13" t="s">
        <v>497</v>
      </c>
    </row>
    <row r="99" spans="1:19" s="2" customFormat="1" ht="49.5" customHeight="1">
      <c r="A99" s="23" t="s">
        <v>369</v>
      </c>
      <c r="B99" s="23" t="s">
        <v>498</v>
      </c>
      <c r="C99" s="30" t="s">
        <v>57</v>
      </c>
      <c r="D99" s="31" t="s">
        <v>92</v>
      </c>
      <c r="E99" s="32" t="s">
        <v>195</v>
      </c>
      <c r="F99" s="39" t="s">
        <v>217</v>
      </c>
      <c r="G99" s="32">
        <v>2</v>
      </c>
      <c r="H99" s="28">
        <v>54725</v>
      </c>
      <c r="I99" s="33">
        <v>43445</v>
      </c>
      <c r="J99" s="41">
        <v>412000</v>
      </c>
      <c r="K99" s="41"/>
      <c r="L99" s="42">
        <f t="shared" si="4"/>
        <v>412000</v>
      </c>
      <c r="M99" s="33"/>
      <c r="N99" s="90"/>
      <c r="O99" s="105">
        <f t="shared" si="5"/>
        <v>0</v>
      </c>
      <c r="P99" s="98"/>
      <c r="Q99" s="106">
        <f t="shared" si="3"/>
        <v>0</v>
      </c>
      <c r="R99" s="89" t="s">
        <v>415</v>
      </c>
      <c r="S99" s="13" t="s">
        <v>498</v>
      </c>
    </row>
    <row r="100" spans="1:19" s="2" customFormat="1" ht="45" customHeight="1">
      <c r="A100" s="23" t="s">
        <v>370</v>
      </c>
      <c r="B100" s="23" t="s">
        <v>499</v>
      </c>
      <c r="C100" s="128" t="s">
        <v>419</v>
      </c>
      <c r="D100" s="129"/>
      <c r="E100" s="32" t="s">
        <v>193</v>
      </c>
      <c r="F100" s="39" t="s">
        <v>215</v>
      </c>
      <c r="G100" s="32">
        <v>2</v>
      </c>
      <c r="H100" s="28">
        <v>54386</v>
      </c>
      <c r="I100" s="33">
        <v>43439</v>
      </c>
      <c r="J100" s="41"/>
      <c r="K100" s="41">
        <v>534000</v>
      </c>
      <c r="L100" s="42">
        <f t="shared" si="4"/>
        <v>534000</v>
      </c>
      <c r="M100" s="33"/>
      <c r="N100" s="90">
        <v>2</v>
      </c>
      <c r="O100" s="105">
        <f t="shared" si="5"/>
        <v>534000</v>
      </c>
      <c r="P100" s="98"/>
      <c r="Q100" s="106">
        <f t="shared" si="3"/>
        <v>0</v>
      </c>
      <c r="R100" s="89" t="s">
        <v>415</v>
      </c>
      <c r="S100" s="13" t="s">
        <v>499</v>
      </c>
    </row>
    <row r="101" spans="1:19" s="2" customFormat="1" ht="48.75" customHeight="1">
      <c r="A101" s="23" t="s">
        <v>371</v>
      </c>
      <c r="B101" s="23" t="s">
        <v>500</v>
      </c>
      <c r="C101" s="128" t="s">
        <v>420</v>
      </c>
      <c r="D101" s="129"/>
      <c r="E101" s="32" t="s">
        <v>193</v>
      </c>
      <c r="F101" s="39" t="s">
        <v>215</v>
      </c>
      <c r="G101" s="32">
        <v>2</v>
      </c>
      <c r="H101" s="28">
        <v>54386</v>
      </c>
      <c r="I101" s="33">
        <v>43439</v>
      </c>
      <c r="J101" s="41"/>
      <c r="K101" s="41">
        <v>534000</v>
      </c>
      <c r="L101" s="42">
        <f t="shared" si="4"/>
        <v>534000</v>
      </c>
      <c r="M101" s="33"/>
      <c r="N101" s="90">
        <v>2</v>
      </c>
      <c r="O101" s="105">
        <f t="shared" si="5"/>
        <v>534000</v>
      </c>
      <c r="P101" s="98"/>
      <c r="Q101" s="106">
        <f t="shared" si="3"/>
        <v>0</v>
      </c>
      <c r="R101" s="89" t="s">
        <v>415</v>
      </c>
      <c r="S101" s="13" t="s">
        <v>500</v>
      </c>
    </row>
    <row r="102" spans="1:19" s="2" customFormat="1" ht="30" customHeight="1">
      <c r="A102" s="23" t="s">
        <v>372</v>
      </c>
      <c r="B102" s="23" t="s">
        <v>501</v>
      </c>
      <c r="C102" s="30" t="s">
        <v>54</v>
      </c>
      <c r="D102" s="31" t="s">
        <v>106</v>
      </c>
      <c r="E102" s="32" t="s">
        <v>167</v>
      </c>
      <c r="F102" s="39" t="s">
        <v>214</v>
      </c>
      <c r="G102" s="32">
        <v>2</v>
      </c>
      <c r="H102" s="28">
        <v>54579</v>
      </c>
      <c r="I102" s="33">
        <v>43440</v>
      </c>
      <c r="J102" s="41">
        <v>412000</v>
      </c>
      <c r="K102" s="41"/>
      <c r="L102" s="42">
        <f t="shared" si="4"/>
        <v>412000</v>
      </c>
      <c r="M102" s="33"/>
      <c r="N102" s="90"/>
      <c r="O102" s="105">
        <f t="shared" si="5"/>
        <v>0</v>
      </c>
      <c r="P102" s="98"/>
      <c r="Q102" s="106">
        <f t="shared" si="3"/>
        <v>0</v>
      </c>
      <c r="R102" s="89" t="s">
        <v>415</v>
      </c>
      <c r="S102" s="13" t="s">
        <v>501</v>
      </c>
    </row>
    <row r="103" spans="1:19" s="2" customFormat="1" ht="30" customHeight="1">
      <c r="A103" s="23" t="s">
        <v>373</v>
      </c>
      <c r="B103" s="23" t="s">
        <v>502</v>
      </c>
      <c r="C103" s="30" t="s">
        <v>51</v>
      </c>
      <c r="D103" s="31" t="s">
        <v>103</v>
      </c>
      <c r="E103" s="32" t="s">
        <v>184</v>
      </c>
      <c r="F103" s="39" t="s">
        <v>214</v>
      </c>
      <c r="G103" s="32">
        <v>2</v>
      </c>
      <c r="H103" s="28">
        <v>54347</v>
      </c>
      <c r="I103" s="33">
        <v>43439</v>
      </c>
      <c r="J103" s="41">
        <v>412000</v>
      </c>
      <c r="K103" s="41"/>
      <c r="L103" s="42">
        <f t="shared" si="4"/>
        <v>412000</v>
      </c>
      <c r="M103" s="33"/>
      <c r="N103" s="90"/>
      <c r="O103" s="105">
        <f t="shared" si="5"/>
        <v>0</v>
      </c>
      <c r="P103" s="98"/>
      <c r="Q103" s="106">
        <f t="shared" si="3"/>
        <v>0</v>
      </c>
      <c r="R103" s="89" t="s">
        <v>415</v>
      </c>
      <c r="S103" s="13" t="s">
        <v>502</v>
      </c>
    </row>
    <row r="104" spans="1:19" s="3" customFormat="1" ht="30" customHeight="1">
      <c r="A104" s="23" t="s">
        <v>374</v>
      </c>
      <c r="B104" s="35" t="s">
        <v>503</v>
      </c>
      <c r="C104" s="36" t="s">
        <v>255</v>
      </c>
      <c r="D104" s="37" t="s">
        <v>91</v>
      </c>
      <c r="E104" s="35" t="s">
        <v>254</v>
      </c>
      <c r="F104" s="51" t="s">
        <v>214</v>
      </c>
      <c r="G104" s="35" t="s">
        <v>234</v>
      </c>
      <c r="H104" s="28">
        <v>15519</v>
      </c>
      <c r="I104" s="38">
        <v>43440</v>
      </c>
      <c r="J104" s="43">
        <v>442000</v>
      </c>
      <c r="K104" s="43"/>
      <c r="L104" s="42">
        <f t="shared" si="4"/>
        <v>442000</v>
      </c>
      <c r="M104" s="35"/>
      <c r="N104" s="90"/>
      <c r="O104" s="105">
        <f t="shared" si="5"/>
        <v>0</v>
      </c>
      <c r="P104" s="99"/>
      <c r="Q104" s="106">
        <f t="shared" si="3"/>
        <v>0</v>
      </c>
      <c r="R104" s="89" t="s">
        <v>415</v>
      </c>
      <c r="S104" s="3" t="s">
        <v>503</v>
      </c>
    </row>
    <row r="105" spans="1:19" s="3" customFormat="1" ht="30" customHeight="1">
      <c r="A105" s="23" t="s">
        <v>375</v>
      </c>
      <c r="B105" s="35" t="s">
        <v>504</v>
      </c>
      <c r="C105" s="36" t="s">
        <v>75</v>
      </c>
      <c r="D105" s="37" t="s">
        <v>92</v>
      </c>
      <c r="E105" s="35" t="s">
        <v>256</v>
      </c>
      <c r="F105" s="51" t="s">
        <v>214</v>
      </c>
      <c r="G105" s="35" t="s">
        <v>234</v>
      </c>
      <c r="H105" s="28">
        <v>15664</v>
      </c>
      <c r="I105" s="38">
        <v>43440</v>
      </c>
      <c r="J105" s="43">
        <v>442000</v>
      </c>
      <c r="K105" s="43"/>
      <c r="L105" s="42">
        <f t="shared" si="4"/>
        <v>442000</v>
      </c>
      <c r="M105" s="35"/>
      <c r="N105" s="90"/>
      <c r="O105" s="105">
        <f t="shared" si="5"/>
        <v>0</v>
      </c>
      <c r="P105" s="99"/>
      <c r="Q105" s="106">
        <f t="shared" si="3"/>
        <v>0</v>
      </c>
      <c r="R105" s="89" t="s">
        <v>415</v>
      </c>
      <c r="S105" s="3" t="s">
        <v>504</v>
      </c>
    </row>
    <row r="106" spans="1:19" s="3" customFormat="1" ht="30" customHeight="1">
      <c r="A106" s="23" t="s">
        <v>376</v>
      </c>
      <c r="B106" s="35" t="s">
        <v>505</v>
      </c>
      <c r="C106" s="36" t="s">
        <v>3</v>
      </c>
      <c r="D106" s="37" t="s">
        <v>124</v>
      </c>
      <c r="E106" s="35" t="s">
        <v>259</v>
      </c>
      <c r="F106" s="52" t="s">
        <v>214</v>
      </c>
      <c r="G106" s="35" t="s">
        <v>234</v>
      </c>
      <c r="H106" s="28">
        <v>16213</v>
      </c>
      <c r="I106" s="38">
        <v>43444</v>
      </c>
      <c r="J106" s="43"/>
      <c r="K106" s="43">
        <v>934000</v>
      </c>
      <c r="L106" s="42">
        <f t="shared" si="4"/>
        <v>934000</v>
      </c>
      <c r="M106" s="35"/>
      <c r="N106" s="90">
        <v>2</v>
      </c>
      <c r="O106" s="105">
        <f t="shared" si="5"/>
        <v>534000</v>
      </c>
      <c r="P106" s="99">
        <v>2</v>
      </c>
      <c r="Q106" s="106">
        <f t="shared" si="3"/>
        <v>400000</v>
      </c>
      <c r="R106" s="89" t="s">
        <v>415</v>
      </c>
      <c r="S106" s="3" t="s">
        <v>505</v>
      </c>
    </row>
    <row r="107" spans="1:19" s="3" customFormat="1" ht="30" customHeight="1">
      <c r="A107" s="23" t="s">
        <v>377</v>
      </c>
      <c r="B107" s="35" t="s">
        <v>506</v>
      </c>
      <c r="C107" s="36" t="s">
        <v>19</v>
      </c>
      <c r="D107" s="37" t="s">
        <v>94</v>
      </c>
      <c r="E107" s="35" t="s">
        <v>278</v>
      </c>
      <c r="F107" s="52" t="s">
        <v>214</v>
      </c>
      <c r="G107" s="35" t="s">
        <v>234</v>
      </c>
      <c r="H107" s="28">
        <v>16169</v>
      </c>
      <c r="I107" s="38">
        <v>43444</v>
      </c>
      <c r="J107" s="43">
        <v>442000</v>
      </c>
      <c r="K107" s="43"/>
      <c r="L107" s="42">
        <f t="shared" si="4"/>
        <v>442000</v>
      </c>
      <c r="M107" s="35"/>
      <c r="N107" s="90"/>
      <c r="O107" s="105">
        <f t="shared" si="5"/>
        <v>0</v>
      </c>
      <c r="P107" s="99"/>
      <c r="Q107" s="106">
        <f t="shared" si="3"/>
        <v>0</v>
      </c>
      <c r="R107" s="89" t="s">
        <v>415</v>
      </c>
      <c r="S107" s="3" t="s">
        <v>506</v>
      </c>
    </row>
    <row r="108" spans="1:19" s="2" customFormat="1" ht="30" customHeight="1">
      <c r="A108" s="23" t="s">
        <v>378</v>
      </c>
      <c r="B108" s="23" t="s">
        <v>431</v>
      </c>
      <c r="C108" s="30" t="s">
        <v>32</v>
      </c>
      <c r="D108" s="31" t="s">
        <v>121</v>
      </c>
      <c r="E108" s="32" t="s">
        <v>183</v>
      </c>
      <c r="F108" s="39" t="s">
        <v>222</v>
      </c>
      <c r="G108" s="32">
        <v>2</v>
      </c>
      <c r="H108" s="28">
        <v>54236</v>
      </c>
      <c r="I108" s="33">
        <v>43438</v>
      </c>
      <c r="J108" s="41">
        <v>398000</v>
      </c>
      <c r="K108" s="41"/>
      <c r="L108" s="42">
        <f t="shared" si="4"/>
        <v>398000</v>
      </c>
      <c r="M108" s="33"/>
      <c r="N108" s="90"/>
      <c r="O108" s="105">
        <f t="shared" si="5"/>
        <v>0</v>
      </c>
      <c r="P108" s="98"/>
      <c r="Q108" s="106">
        <f t="shared" si="3"/>
        <v>0</v>
      </c>
      <c r="R108" s="89" t="s">
        <v>415</v>
      </c>
      <c r="S108" s="13" t="s">
        <v>431</v>
      </c>
    </row>
    <row r="109" spans="1:19" s="2" customFormat="1" ht="30" customHeight="1">
      <c r="A109" s="23" t="s">
        <v>379</v>
      </c>
      <c r="B109" s="23" t="s">
        <v>507</v>
      </c>
      <c r="C109" s="30" t="s">
        <v>19</v>
      </c>
      <c r="D109" s="31" t="s">
        <v>123</v>
      </c>
      <c r="E109" s="32" t="s">
        <v>198</v>
      </c>
      <c r="F109" s="39" t="s">
        <v>222</v>
      </c>
      <c r="G109" s="32">
        <v>2</v>
      </c>
      <c r="H109" s="28">
        <v>54759</v>
      </c>
      <c r="I109" s="33">
        <v>43447</v>
      </c>
      <c r="J109" s="41">
        <v>412000</v>
      </c>
      <c r="K109" s="41"/>
      <c r="L109" s="42">
        <f t="shared" si="4"/>
        <v>412000</v>
      </c>
      <c r="M109" s="33"/>
      <c r="N109" s="90"/>
      <c r="O109" s="105">
        <f t="shared" si="5"/>
        <v>0</v>
      </c>
      <c r="P109" s="98"/>
      <c r="Q109" s="106">
        <f t="shared" si="3"/>
        <v>0</v>
      </c>
      <c r="R109" s="89" t="s">
        <v>415</v>
      </c>
      <c r="S109" s="13" t="s">
        <v>507</v>
      </c>
    </row>
    <row r="110" spans="1:19" s="2" customFormat="1" ht="30" customHeight="1">
      <c r="A110" s="23" t="s">
        <v>380</v>
      </c>
      <c r="B110" s="23" t="s">
        <v>508</v>
      </c>
      <c r="C110" s="30" t="s">
        <v>67</v>
      </c>
      <c r="D110" s="31" t="s">
        <v>107</v>
      </c>
      <c r="E110" s="32" t="s">
        <v>199</v>
      </c>
      <c r="F110" s="39" t="s">
        <v>222</v>
      </c>
      <c r="G110" s="32">
        <v>2</v>
      </c>
      <c r="H110" s="28">
        <v>54678</v>
      </c>
      <c r="I110" s="33">
        <v>43444</v>
      </c>
      <c r="J110" s="41"/>
      <c r="K110" s="41">
        <v>934000</v>
      </c>
      <c r="L110" s="42">
        <f t="shared" si="4"/>
        <v>934000</v>
      </c>
      <c r="M110" s="33"/>
      <c r="N110" s="90">
        <v>2</v>
      </c>
      <c r="O110" s="105">
        <f t="shared" si="5"/>
        <v>534000</v>
      </c>
      <c r="P110" s="99">
        <v>2</v>
      </c>
      <c r="Q110" s="106">
        <f t="shared" si="3"/>
        <v>400000</v>
      </c>
      <c r="R110" s="89" t="s">
        <v>415</v>
      </c>
      <c r="S110" s="13" t="s">
        <v>508</v>
      </c>
    </row>
    <row r="111" spans="1:19" s="2" customFormat="1" ht="30" customHeight="1">
      <c r="A111" s="23" t="s">
        <v>381</v>
      </c>
      <c r="B111" s="23" t="s">
        <v>509</v>
      </c>
      <c r="C111" s="30" t="s">
        <v>68</v>
      </c>
      <c r="D111" s="31" t="s">
        <v>87</v>
      </c>
      <c r="E111" s="32" t="s">
        <v>144</v>
      </c>
      <c r="F111" s="39" t="s">
        <v>222</v>
      </c>
      <c r="G111" s="32">
        <v>2</v>
      </c>
      <c r="H111" s="28">
        <v>54328</v>
      </c>
      <c r="I111" s="33">
        <v>43439</v>
      </c>
      <c r="J111" s="41"/>
      <c r="K111" s="41">
        <v>934000</v>
      </c>
      <c r="L111" s="42">
        <f t="shared" si="4"/>
        <v>934000</v>
      </c>
      <c r="M111" s="33"/>
      <c r="N111" s="90">
        <v>2</v>
      </c>
      <c r="O111" s="105">
        <f t="shared" si="5"/>
        <v>534000</v>
      </c>
      <c r="P111" s="99">
        <v>2</v>
      </c>
      <c r="Q111" s="106">
        <f t="shared" si="3"/>
        <v>400000</v>
      </c>
      <c r="R111" s="89" t="s">
        <v>415</v>
      </c>
      <c r="S111" s="13" t="s">
        <v>509</v>
      </c>
    </row>
    <row r="112" spans="1:19" s="2" customFormat="1" ht="30" customHeight="1">
      <c r="A112" s="23" t="s">
        <v>382</v>
      </c>
      <c r="B112" s="23" t="s">
        <v>510</v>
      </c>
      <c r="C112" s="30" t="s">
        <v>69</v>
      </c>
      <c r="D112" s="31" t="s">
        <v>134</v>
      </c>
      <c r="E112" s="32" t="s">
        <v>200</v>
      </c>
      <c r="F112" s="39" t="s">
        <v>222</v>
      </c>
      <c r="G112" s="32">
        <v>2</v>
      </c>
      <c r="H112" s="28">
        <v>54679</v>
      </c>
      <c r="I112" s="33">
        <v>43444</v>
      </c>
      <c r="J112" s="41"/>
      <c r="K112" s="41">
        <v>934000</v>
      </c>
      <c r="L112" s="42">
        <f t="shared" si="4"/>
        <v>934000</v>
      </c>
      <c r="M112" s="33"/>
      <c r="N112" s="90">
        <v>2</v>
      </c>
      <c r="O112" s="105">
        <f t="shared" si="5"/>
        <v>534000</v>
      </c>
      <c r="P112" s="99">
        <v>2</v>
      </c>
      <c r="Q112" s="106">
        <f t="shared" si="3"/>
        <v>400000</v>
      </c>
      <c r="R112" s="89" t="s">
        <v>415</v>
      </c>
      <c r="S112" s="13" t="s">
        <v>510</v>
      </c>
    </row>
    <row r="113" spans="1:19" s="2" customFormat="1" ht="30" customHeight="1">
      <c r="A113" s="23" t="s">
        <v>383</v>
      </c>
      <c r="B113" s="23" t="s">
        <v>511</v>
      </c>
      <c r="C113" s="30" t="s">
        <v>70</v>
      </c>
      <c r="D113" s="31" t="s">
        <v>130</v>
      </c>
      <c r="E113" s="32" t="s">
        <v>200</v>
      </c>
      <c r="F113" s="39" t="s">
        <v>222</v>
      </c>
      <c r="G113" s="32">
        <v>2</v>
      </c>
      <c r="H113" s="28">
        <v>54276</v>
      </c>
      <c r="I113" s="33">
        <v>43438</v>
      </c>
      <c r="J113" s="41">
        <v>412000</v>
      </c>
      <c r="K113" s="41"/>
      <c r="L113" s="42">
        <f t="shared" si="4"/>
        <v>412000</v>
      </c>
      <c r="M113" s="33"/>
      <c r="N113" s="90"/>
      <c r="O113" s="105">
        <f t="shared" si="5"/>
        <v>0</v>
      </c>
      <c r="P113" s="98"/>
      <c r="Q113" s="106">
        <f t="shared" si="3"/>
        <v>0</v>
      </c>
      <c r="R113" s="89" t="s">
        <v>415</v>
      </c>
      <c r="S113" s="13" t="s">
        <v>511</v>
      </c>
    </row>
    <row r="114" spans="1:19" s="2" customFormat="1" ht="30" customHeight="1">
      <c r="A114" s="23" t="s">
        <v>384</v>
      </c>
      <c r="B114" s="23" t="s">
        <v>512</v>
      </c>
      <c r="C114" s="30" t="s">
        <v>71</v>
      </c>
      <c r="D114" s="31" t="s">
        <v>115</v>
      </c>
      <c r="E114" s="32" t="s">
        <v>201</v>
      </c>
      <c r="F114" s="39" t="s">
        <v>222</v>
      </c>
      <c r="G114" s="32">
        <v>2</v>
      </c>
      <c r="H114" s="28">
        <v>54729</v>
      </c>
      <c r="I114" s="33">
        <v>43445</v>
      </c>
      <c r="J114" s="41"/>
      <c r="K114" s="41">
        <v>934000</v>
      </c>
      <c r="L114" s="42">
        <f t="shared" si="4"/>
        <v>934000</v>
      </c>
      <c r="M114" s="33"/>
      <c r="N114" s="90">
        <v>2</v>
      </c>
      <c r="O114" s="105">
        <f t="shared" si="5"/>
        <v>534000</v>
      </c>
      <c r="P114" s="99">
        <v>2</v>
      </c>
      <c r="Q114" s="106">
        <f t="shared" si="3"/>
        <v>400000</v>
      </c>
      <c r="R114" s="89" t="s">
        <v>415</v>
      </c>
      <c r="S114" s="13" t="s">
        <v>512</v>
      </c>
    </row>
    <row r="115" spans="1:19" s="2" customFormat="1" ht="30" customHeight="1">
      <c r="A115" s="23" t="s">
        <v>385</v>
      </c>
      <c r="B115" s="23" t="s">
        <v>513</v>
      </c>
      <c r="C115" s="30" t="s">
        <v>72</v>
      </c>
      <c r="D115" s="31" t="s">
        <v>107</v>
      </c>
      <c r="E115" s="32" t="s">
        <v>182</v>
      </c>
      <c r="F115" s="39" t="s">
        <v>222</v>
      </c>
      <c r="G115" s="32">
        <v>2</v>
      </c>
      <c r="H115" s="28">
        <v>54593</v>
      </c>
      <c r="I115" s="33">
        <v>43440</v>
      </c>
      <c r="J115" s="41"/>
      <c r="K115" s="41">
        <v>934000</v>
      </c>
      <c r="L115" s="42">
        <f t="shared" si="4"/>
        <v>934000</v>
      </c>
      <c r="M115" s="33"/>
      <c r="N115" s="90">
        <v>2</v>
      </c>
      <c r="O115" s="105">
        <f t="shared" si="5"/>
        <v>534000</v>
      </c>
      <c r="P115" s="99">
        <v>2</v>
      </c>
      <c r="Q115" s="106">
        <f t="shared" si="3"/>
        <v>400000</v>
      </c>
      <c r="R115" s="89" t="s">
        <v>415</v>
      </c>
      <c r="S115" s="13" t="s">
        <v>513</v>
      </c>
    </row>
    <row r="116" spans="1:19" s="3" customFormat="1" ht="30" customHeight="1">
      <c r="A116" s="23" t="s">
        <v>386</v>
      </c>
      <c r="B116" s="35" t="s">
        <v>514</v>
      </c>
      <c r="C116" s="36" t="s">
        <v>106</v>
      </c>
      <c r="D116" s="37" t="s">
        <v>246</v>
      </c>
      <c r="E116" s="35" t="s">
        <v>245</v>
      </c>
      <c r="F116" s="51" t="s">
        <v>222</v>
      </c>
      <c r="G116" s="35" t="s">
        <v>234</v>
      </c>
      <c r="H116" s="28">
        <v>16085</v>
      </c>
      <c r="I116" s="38">
        <v>43444</v>
      </c>
      <c r="J116" s="43">
        <v>442000</v>
      </c>
      <c r="K116" s="43"/>
      <c r="L116" s="42">
        <f t="shared" si="4"/>
        <v>442000</v>
      </c>
      <c r="M116" s="35"/>
      <c r="N116" s="90"/>
      <c r="O116" s="105">
        <f t="shared" si="5"/>
        <v>0</v>
      </c>
      <c r="P116" s="99"/>
      <c r="Q116" s="106">
        <f t="shared" si="3"/>
        <v>0</v>
      </c>
      <c r="R116" s="89" t="s">
        <v>415</v>
      </c>
      <c r="S116" s="3" t="s">
        <v>514</v>
      </c>
    </row>
    <row r="117" spans="1:19" s="3" customFormat="1" ht="30" customHeight="1">
      <c r="A117" s="23" t="s">
        <v>387</v>
      </c>
      <c r="B117" s="35" t="s">
        <v>515</v>
      </c>
      <c r="C117" s="36" t="s">
        <v>248</v>
      </c>
      <c r="D117" s="37" t="s">
        <v>88</v>
      </c>
      <c r="E117" s="35" t="s">
        <v>247</v>
      </c>
      <c r="F117" s="51" t="s">
        <v>222</v>
      </c>
      <c r="G117" s="35" t="s">
        <v>234</v>
      </c>
      <c r="H117" s="28">
        <v>16028</v>
      </c>
      <c r="I117" s="38">
        <v>43444</v>
      </c>
      <c r="J117" s="43">
        <v>442000</v>
      </c>
      <c r="K117" s="43"/>
      <c r="L117" s="42">
        <f t="shared" si="4"/>
        <v>442000</v>
      </c>
      <c r="M117" s="35"/>
      <c r="N117" s="90"/>
      <c r="O117" s="105">
        <f t="shared" si="5"/>
        <v>0</v>
      </c>
      <c r="P117" s="99"/>
      <c r="Q117" s="106">
        <f t="shared" si="3"/>
        <v>0</v>
      </c>
      <c r="R117" s="89" t="s">
        <v>415</v>
      </c>
      <c r="S117" s="3" t="s">
        <v>515</v>
      </c>
    </row>
    <row r="118" spans="1:19" s="2" customFormat="1" ht="30" customHeight="1">
      <c r="A118" s="23" t="s">
        <v>388</v>
      </c>
      <c r="B118" s="23" t="s">
        <v>516</v>
      </c>
      <c r="C118" s="30" t="s">
        <v>60</v>
      </c>
      <c r="D118" s="31" t="s">
        <v>130</v>
      </c>
      <c r="E118" s="32" t="s">
        <v>162</v>
      </c>
      <c r="F118" s="39" t="s">
        <v>219</v>
      </c>
      <c r="G118" s="32">
        <v>2</v>
      </c>
      <c r="H118" s="28">
        <v>54432</v>
      </c>
      <c r="I118" s="33">
        <v>43439</v>
      </c>
      <c r="J118" s="41"/>
      <c r="K118" s="41">
        <v>934000</v>
      </c>
      <c r="L118" s="42">
        <f t="shared" si="4"/>
        <v>934000</v>
      </c>
      <c r="M118" s="33"/>
      <c r="N118" s="90">
        <v>2</v>
      </c>
      <c r="O118" s="105">
        <f t="shared" si="5"/>
        <v>534000</v>
      </c>
      <c r="P118" s="99">
        <v>2</v>
      </c>
      <c r="Q118" s="106">
        <f t="shared" si="3"/>
        <v>400000</v>
      </c>
      <c r="R118" s="89" t="s">
        <v>415</v>
      </c>
      <c r="S118" s="13" t="s">
        <v>516</v>
      </c>
    </row>
    <row r="119" spans="1:19" s="2" customFormat="1" ht="30" customHeight="1">
      <c r="A119" s="23" t="s">
        <v>389</v>
      </c>
      <c r="B119" s="23" t="s">
        <v>517</v>
      </c>
      <c r="C119" s="30" t="s">
        <v>31</v>
      </c>
      <c r="D119" s="31" t="s">
        <v>104</v>
      </c>
      <c r="E119" s="32" t="s">
        <v>179</v>
      </c>
      <c r="F119" s="39" t="s">
        <v>219</v>
      </c>
      <c r="G119" s="32">
        <v>2</v>
      </c>
      <c r="H119" s="28">
        <v>54688</v>
      </c>
      <c r="I119" s="33">
        <v>43444</v>
      </c>
      <c r="J119" s="41"/>
      <c r="K119" s="41">
        <v>934000</v>
      </c>
      <c r="L119" s="42">
        <f t="shared" si="4"/>
        <v>934000</v>
      </c>
      <c r="M119" s="33"/>
      <c r="N119" s="90">
        <v>2</v>
      </c>
      <c r="O119" s="105">
        <f t="shared" si="5"/>
        <v>534000</v>
      </c>
      <c r="P119" s="99">
        <v>2</v>
      </c>
      <c r="Q119" s="106">
        <f t="shared" si="3"/>
        <v>400000</v>
      </c>
      <c r="R119" s="89" t="s">
        <v>415</v>
      </c>
      <c r="S119" s="13" t="s">
        <v>517</v>
      </c>
    </row>
    <row r="120" spans="1:19" s="2" customFormat="1" ht="30" customHeight="1">
      <c r="A120" s="23" t="s">
        <v>390</v>
      </c>
      <c r="B120" s="23" t="s">
        <v>518</v>
      </c>
      <c r="C120" s="30" t="s">
        <v>61</v>
      </c>
      <c r="D120" s="31" t="s">
        <v>94</v>
      </c>
      <c r="E120" s="32" t="s">
        <v>154</v>
      </c>
      <c r="F120" s="39" t="s">
        <v>219</v>
      </c>
      <c r="G120" s="32">
        <v>2</v>
      </c>
      <c r="H120" s="28">
        <v>54674</v>
      </c>
      <c r="I120" s="33">
        <v>43444</v>
      </c>
      <c r="J120" s="41"/>
      <c r="K120" s="41">
        <v>934000</v>
      </c>
      <c r="L120" s="42">
        <f t="shared" si="4"/>
        <v>934000</v>
      </c>
      <c r="M120" s="33"/>
      <c r="N120" s="90">
        <v>2</v>
      </c>
      <c r="O120" s="105">
        <f t="shared" si="5"/>
        <v>534000</v>
      </c>
      <c r="P120" s="99">
        <v>2</v>
      </c>
      <c r="Q120" s="106">
        <f t="shared" si="3"/>
        <v>400000</v>
      </c>
      <c r="R120" s="89" t="s">
        <v>415</v>
      </c>
      <c r="S120" s="13" t="s">
        <v>518</v>
      </c>
    </row>
    <row r="121" spans="1:19" s="2" customFormat="1" ht="30" customHeight="1">
      <c r="A121" s="23" t="s">
        <v>391</v>
      </c>
      <c r="B121" s="23" t="s">
        <v>519</v>
      </c>
      <c r="C121" s="30" t="s">
        <v>62</v>
      </c>
      <c r="D121" s="31" t="s">
        <v>117</v>
      </c>
      <c r="E121" s="32" t="s">
        <v>180</v>
      </c>
      <c r="F121" s="39" t="s">
        <v>219</v>
      </c>
      <c r="G121" s="32">
        <v>2</v>
      </c>
      <c r="H121" s="28">
        <v>54392</v>
      </c>
      <c r="I121" s="33">
        <v>43449</v>
      </c>
      <c r="J121" s="41"/>
      <c r="K121" s="41">
        <v>934000</v>
      </c>
      <c r="L121" s="42">
        <f t="shared" si="4"/>
        <v>934000</v>
      </c>
      <c r="M121" s="33"/>
      <c r="N121" s="90">
        <v>2</v>
      </c>
      <c r="O121" s="105">
        <f t="shared" si="5"/>
        <v>534000</v>
      </c>
      <c r="P121" s="99">
        <v>2</v>
      </c>
      <c r="Q121" s="106">
        <f t="shared" si="3"/>
        <v>400000</v>
      </c>
      <c r="R121" s="89" t="s">
        <v>415</v>
      </c>
      <c r="S121" s="13" t="s">
        <v>519</v>
      </c>
    </row>
    <row r="122" spans="1:19" s="2" customFormat="1" ht="30" customHeight="1">
      <c r="A122" s="23" t="s">
        <v>392</v>
      </c>
      <c r="B122" s="23" t="s">
        <v>531</v>
      </c>
      <c r="C122" s="30" t="s">
        <v>406</v>
      </c>
      <c r="D122" s="31" t="s">
        <v>111</v>
      </c>
      <c r="E122" s="32" t="s">
        <v>173</v>
      </c>
      <c r="F122" s="39" t="s">
        <v>220</v>
      </c>
      <c r="G122" s="32">
        <v>2</v>
      </c>
      <c r="H122" s="28" t="s">
        <v>559</v>
      </c>
      <c r="I122" s="33"/>
      <c r="J122" s="41"/>
      <c r="K122" s="41"/>
      <c r="L122" s="42">
        <f t="shared" si="4"/>
        <v>0</v>
      </c>
      <c r="M122" s="33"/>
      <c r="N122" s="90"/>
      <c r="O122" s="105">
        <f t="shared" si="5"/>
        <v>0</v>
      </c>
      <c r="P122" s="98"/>
      <c r="Q122" s="106">
        <f t="shared" si="3"/>
        <v>0</v>
      </c>
      <c r="R122" s="89" t="s">
        <v>415</v>
      </c>
      <c r="S122" s="13" t="s">
        <v>531</v>
      </c>
    </row>
    <row r="123" spans="1:19" s="2" customFormat="1" ht="30" customHeight="1">
      <c r="A123" s="23" t="s">
        <v>393</v>
      </c>
      <c r="B123" s="23" t="s">
        <v>520</v>
      </c>
      <c r="C123" s="30" t="s">
        <v>63</v>
      </c>
      <c r="D123" s="31" t="s">
        <v>89</v>
      </c>
      <c r="E123" s="32" t="s">
        <v>144</v>
      </c>
      <c r="F123" s="39" t="s">
        <v>220</v>
      </c>
      <c r="G123" s="32">
        <v>2</v>
      </c>
      <c r="H123" s="28">
        <v>54686</v>
      </c>
      <c r="I123" s="33">
        <v>43444</v>
      </c>
      <c r="J123" s="41"/>
      <c r="K123" s="41">
        <v>934000</v>
      </c>
      <c r="L123" s="42">
        <f t="shared" si="4"/>
        <v>934000</v>
      </c>
      <c r="M123" s="33"/>
      <c r="N123" s="90">
        <v>2</v>
      </c>
      <c r="O123" s="105">
        <f t="shared" si="5"/>
        <v>534000</v>
      </c>
      <c r="P123" s="99">
        <v>2</v>
      </c>
      <c r="Q123" s="106">
        <f t="shared" si="3"/>
        <v>400000</v>
      </c>
      <c r="R123" s="89" t="s">
        <v>415</v>
      </c>
      <c r="S123" s="13" t="s">
        <v>520</v>
      </c>
    </row>
    <row r="124" spans="1:19" s="2" customFormat="1" ht="30" customHeight="1">
      <c r="A124" s="23" t="s">
        <v>394</v>
      </c>
      <c r="B124" s="23" t="s">
        <v>521</v>
      </c>
      <c r="C124" s="30" t="s">
        <v>64</v>
      </c>
      <c r="D124" s="31" t="s">
        <v>131</v>
      </c>
      <c r="E124" s="32" t="s">
        <v>161</v>
      </c>
      <c r="F124" s="39" t="s">
        <v>220</v>
      </c>
      <c r="G124" s="32">
        <v>2</v>
      </c>
      <c r="H124" s="28">
        <v>54695</v>
      </c>
      <c r="I124" s="33">
        <v>43444</v>
      </c>
      <c r="J124" s="41"/>
      <c r="K124" s="41">
        <v>934000</v>
      </c>
      <c r="L124" s="42">
        <f t="shared" si="4"/>
        <v>934000</v>
      </c>
      <c r="M124" s="33"/>
      <c r="N124" s="90">
        <v>2</v>
      </c>
      <c r="O124" s="105">
        <f t="shared" si="5"/>
        <v>534000</v>
      </c>
      <c r="P124" s="99">
        <v>2</v>
      </c>
      <c r="Q124" s="106">
        <f t="shared" si="3"/>
        <v>400000</v>
      </c>
      <c r="R124" s="89" t="s">
        <v>415</v>
      </c>
      <c r="S124" s="13" t="s">
        <v>521</v>
      </c>
    </row>
    <row r="125" spans="1:19" s="2" customFormat="1" ht="30" customHeight="1">
      <c r="A125" s="23" t="s">
        <v>395</v>
      </c>
      <c r="B125" s="23" t="s">
        <v>522</v>
      </c>
      <c r="C125" s="30" t="s">
        <v>65</v>
      </c>
      <c r="D125" s="31" t="s">
        <v>132</v>
      </c>
      <c r="E125" s="32" t="s">
        <v>196</v>
      </c>
      <c r="F125" s="39" t="s">
        <v>220</v>
      </c>
      <c r="G125" s="32">
        <v>2</v>
      </c>
      <c r="H125" s="28">
        <v>54758</v>
      </c>
      <c r="I125" s="33">
        <v>43447</v>
      </c>
      <c r="J125" s="41"/>
      <c r="K125" s="41">
        <v>934000</v>
      </c>
      <c r="L125" s="42">
        <f t="shared" si="4"/>
        <v>934000</v>
      </c>
      <c r="M125" s="33"/>
      <c r="N125" s="90">
        <v>2</v>
      </c>
      <c r="O125" s="105">
        <f t="shared" si="5"/>
        <v>534000</v>
      </c>
      <c r="P125" s="99">
        <v>2</v>
      </c>
      <c r="Q125" s="106">
        <f t="shared" si="3"/>
        <v>400000</v>
      </c>
      <c r="R125" s="89" t="s">
        <v>415</v>
      </c>
      <c r="S125" s="13" t="s">
        <v>522</v>
      </c>
    </row>
    <row r="126" spans="1:19" s="2" customFormat="1" ht="30" customHeight="1">
      <c r="A126" s="23" t="s">
        <v>396</v>
      </c>
      <c r="B126" s="23" t="s">
        <v>432</v>
      </c>
      <c r="C126" s="30" t="s">
        <v>24</v>
      </c>
      <c r="D126" s="31" t="s">
        <v>119</v>
      </c>
      <c r="E126" s="32" t="s">
        <v>184</v>
      </c>
      <c r="F126" s="39" t="s">
        <v>220</v>
      </c>
      <c r="G126" s="32">
        <v>2</v>
      </c>
      <c r="H126" s="28">
        <v>54224</v>
      </c>
      <c r="I126" s="33">
        <v>43438</v>
      </c>
      <c r="J126" s="41">
        <v>412000</v>
      </c>
      <c r="K126" s="41"/>
      <c r="L126" s="42">
        <f t="shared" si="4"/>
        <v>412000</v>
      </c>
      <c r="M126" s="33"/>
      <c r="N126" s="90"/>
      <c r="O126" s="105">
        <f t="shared" si="5"/>
        <v>0</v>
      </c>
      <c r="P126" s="98"/>
      <c r="Q126" s="106">
        <f t="shared" si="3"/>
        <v>0</v>
      </c>
      <c r="R126" s="89" t="s">
        <v>415</v>
      </c>
      <c r="S126" s="13" t="s">
        <v>432</v>
      </c>
    </row>
    <row r="127" spans="1:19" s="2" customFormat="1" ht="30" customHeight="1">
      <c r="A127" s="23" t="s">
        <v>397</v>
      </c>
      <c r="B127" s="23" t="s">
        <v>523</v>
      </c>
      <c r="C127" s="30" t="s">
        <v>36</v>
      </c>
      <c r="D127" s="31" t="s">
        <v>97</v>
      </c>
      <c r="E127" s="32" t="s">
        <v>158</v>
      </c>
      <c r="F127" s="39" t="s">
        <v>220</v>
      </c>
      <c r="G127" s="32">
        <v>2</v>
      </c>
      <c r="H127" s="28">
        <v>54395</v>
      </c>
      <c r="I127" s="33">
        <v>43439</v>
      </c>
      <c r="J127" s="41"/>
      <c r="K127" s="41">
        <v>934000</v>
      </c>
      <c r="L127" s="42">
        <f t="shared" si="4"/>
        <v>934000</v>
      </c>
      <c r="M127" s="33"/>
      <c r="N127" s="90">
        <v>2</v>
      </c>
      <c r="O127" s="105">
        <f t="shared" si="5"/>
        <v>534000</v>
      </c>
      <c r="P127" s="99">
        <v>2</v>
      </c>
      <c r="Q127" s="106">
        <f t="shared" si="3"/>
        <v>400000</v>
      </c>
      <c r="R127" s="89" t="s">
        <v>415</v>
      </c>
      <c r="S127" s="13" t="s">
        <v>523</v>
      </c>
    </row>
    <row r="128" spans="1:19" s="3" customFormat="1" ht="30" customHeight="1">
      <c r="A128" s="23" t="s">
        <v>398</v>
      </c>
      <c r="B128" s="35" t="s">
        <v>524</v>
      </c>
      <c r="C128" s="36" t="s">
        <v>20</v>
      </c>
      <c r="D128" s="37" t="s">
        <v>250</v>
      </c>
      <c r="E128" s="35" t="s">
        <v>249</v>
      </c>
      <c r="F128" s="52" t="s">
        <v>220</v>
      </c>
      <c r="G128" s="35" t="s">
        <v>237</v>
      </c>
      <c r="H128" s="28">
        <v>15741</v>
      </c>
      <c r="I128" s="38">
        <v>43440</v>
      </c>
      <c r="J128" s="43">
        <v>884000</v>
      </c>
      <c r="K128" s="43"/>
      <c r="L128" s="42">
        <f t="shared" si="4"/>
        <v>884000</v>
      </c>
      <c r="M128" s="35"/>
      <c r="N128" s="90"/>
      <c r="O128" s="105">
        <f t="shared" si="5"/>
        <v>0</v>
      </c>
      <c r="P128" s="99"/>
      <c r="Q128" s="106">
        <f t="shared" si="3"/>
        <v>0</v>
      </c>
      <c r="R128" s="89" t="s">
        <v>415</v>
      </c>
      <c r="S128" s="3" t="s">
        <v>524</v>
      </c>
    </row>
    <row r="129" spans="1:19" s="2" customFormat="1" ht="30" customHeight="1">
      <c r="A129" s="23" t="s">
        <v>399</v>
      </c>
      <c r="B129" s="23" t="s">
        <v>525</v>
      </c>
      <c r="C129" s="30" t="s">
        <v>66</v>
      </c>
      <c r="D129" s="31" t="s">
        <v>96</v>
      </c>
      <c r="E129" s="32" t="s">
        <v>160</v>
      </c>
      <c r="F129" s="39" t="s">
        <v>221</v>
      </c>
      <c r="G129" s="32">
        <v>2</v>
      </c>
      <c r="H129" s="28">
        <v>54316</v>
      </c>
      <c r="I129" s="33">
        <v>43439</v>
      </c>
      <c r="J129" s="41"/>
      <c r="K129" s="41">
        <v>934000</v>
      </c>
      <c r="L129" s="42">
        <f t="shared" si="4"/>
        <v>934000</v>
      </c>
      <c r="M129" s="33"/>
      <c r="N129" s="90">
        <v>2</v>
      </c>
      <c r="O129" s="105">
        <f t="shared" si="5"/>
        <v>534000</v>
      </c>
      <c r="P129" s="99">
        <v>2</v>
      </c>
      <c r="Q129" s="106">
        <f t="shared" si="3"/>
        <v>400000</v>
      </c>
      <c r="R129" s="89" t="s">
        <v>415</v>
      </c>
      <c r="S129" s="13" t="s">
        <v>525</v>
      </c>
    </row>
    <row r="130" spans="1:19" s="2" customFormat="1" ht="30" customHeight="1">
      <c r="A130" s="23" t="s">
        <v>400</v>
      </c>
      <c r="B130" s="23" t="s">
        <v>526</v>
      </c>
      <c r="C130" s="30" t="s">
        <v>78</v>
      </c>
      <c r="D130" s="31" t="s">
        <v>139</v>
      </c>
      <c r="E130" s="32" t="s">
        <v>173</v>
      </c>
      <c r="F130" s="39" t="s">
        <v>226</v>
      </c>
      <c r="G130" s="32">
        <v>3</v>
      </c>
      <c r="H130" s="28">
        <v>54283</v>
      </c>
      <c r="I130" s="33">
        <v>43438</v>
      </c>
      <c r="J130" s="41"/>
      <c r="K130" s="41">
        <v>1401000</v>
      </c>
      <c r="L130" s="42">
        <f t="shared" si="4"/>
        <v>1401000</v>
      </c>
      <c r="M130" s="33"/>
      <c r="N130" s="90">
        <v>3</v>
      </c>
      <c r="O130" s="105">
        <f t="shared" si="5"/>
        <v>801000</v>
      </c>
      <c r="P130" s="90">
        <v>3</v>
      </c>
      <c r="Q130" s="106">
        <f t="shared" si="3"/>
        <v>600000</v>
      </c>
      <c r="R130" s="89" t="s">
        <v>415</v>
      </c>
      <c r="S130" s="13" t="s">
        <v>526</v>
      </c>
    </row>
    <row r="131" spans="1:19" s="2" customFormat="1" ht="30" customHeight="1">
      <c r="A131" s="23" t="s">
        <v>401</v>
      </c>
      <c r="B131" s="23" t="s">
        <v>527</v>
      </c>
      <c r="C131" s="30" t="s">
        <v>79</v>
      </c>
      <c r="D131" s="31" t="s">
        <v>137</v>
      </c>
      <c r="E131" s="32" t="s">
        <v>174</v>
      </c>
      <c r="F131" s="39" t="s">
        <v>226</v>
      </c>
      <c r="G131" s="32">
        <v>3</v>
      </c>
      <c r="H131" s="28">
        <v>54748</v>
      </c>
      <c r="I131" s="33">
        <v>43446</v>
      </c>
      <c r="J131" s="41"/>
      <c r="K131" s="41">
        <v>1401000</v>
      </c>
      <c r="L131" s="42">
        <f t="shared" si="4"/>
        <v>1401000</v>
      </c>
      <c r="M131" s="33"/>
      <c r="N131" s="90">
        <v>3</v>
      </c>
      <c r="O131" s="105">
        <f t="shared" si="5"/>
        <v>801000</v>
      </c>
      <c r="P131" s="98">
        <v>3</v>
      </c>
      <c r="Q131" s="106">
        <f t="shared" si="3"/>
        <v>600000</v>
      </c>
      <c r="R131" s="89" t="s">
        <v>415</v>
      </c>
      <c r="S131" s="13" t="s">
        <v>527</v>
      </c>
    </row>
    <row r="132" spans="1:19" s="2" customFormat="1" ht="30" customHeight="1">
      <c r="A132" s="23" t="s">
        <v>402</v>
      </c>
      <c r="B132" s="23" t="s">
        <v>528</v>
      </c>
      <c r="C132" s="30" t="s">
        <v>85</v>
      </c>
      <c r="D132" s="31" t="s">
        <v>136</v>
      </c>
      <c r="E132" s="32" t="s">
        <v>153</v>
      </c>
      <c r="F132" s="39" t="s">
        <v>405</v>
      </c>
      <c r="G132" s="32">
        <v>3</v>
      </c>
      <c r="H132" s="28">
        <v>54527</v>
      </c>
      <c r="I132" s="33">
        <v>43439</v>
      </c>
      <c r="J132" s="41"/>
      <c r="K132" s="41">
        <v>1401000</v>
      </c>
      <c r="L132" s="42">
        <f t="shared" si="4"/>
        <v>1401000</v>
      </c>
      <c r="M132" s="33"/>
      <c r="N132" s="90">
        <v>3</v>
      </c>
      <c r="O132" s="105">
        <f t="shared" si="5"/>
        <v>801000</v>
      </c>
      <c r="P132" s="98">
        <v>3</v>
      </c>
      <c r="Q132" s="106">
        <f t="shared" si="3"/>
        <v>600000</v>
      </c>
      <c r="R132" s="89" t="s">
        <v>415</v>
      </c>
      <c r="S132" s="13" t="s">
        <v>528</v>
      </c>
    </row>
    <row r="133" spans="1:19" s="3" customFormat="1" ht="30" customHeight="1">
      <c r="A133" s="23" t="s">
        <v>403</v>
      </c>
      <c r="B133" s="35" t="s">
        <v>529</v>
      </c>
      <c r="C133" s="36" t="s">
        <v>76</v>
      </c>
      <c r="D133" s="37" t="s">
        <v>116</v>
      </c>
      <c r="E133" s="35" t="s">
        <v>284</v>
      </c>
      <c r="F133" s="39" t="s">
        <v>405</v>
      </c>
      <c r="G133" s="35" t="s">
        <v>233</v>
      </c>
      <c r="H133" s="28">
        <v>16103</v>
      </c>
      <c r="I133" s="38">
        <v>43444</v>
      </c>
      <c r="J133" s="43"/>
      <c r="K133" s="43">
        <v>1401000</v>
      </c>
      <c r="L133" s="42">
        <f t="shared" si="4"/>
        <v>1401000</v>
      </c>
      <c r="M133" s="35"/>
      <c r="N133" s="90">
        <v>3</v>
      </c>
      <c r="O133" s="105">
        <f t="shared" si="5"/>
        <v>801000</v>
      </c>
      <c r="P133" s="99">
        <v>3</v>
      </c>
      <c r="Q133" s="106">
        <f>P133*200000</f>
        <v>600000</v>
      </c>
      <c r="R133" s="89" t="s">
        <v>415</v>
      </c>
      <c r="S133" s="3" t="s">
        <v>529</v>
      </c>
    </row>
    <row r="134" spans="1:19" s="2" customFormat="1" ht="30" customHeight="1">
      <c r="A134" s="23" t="s">
        <v>404</v>
      </c>
      <c r="B134" s="23" t="s">
        <v>530</v>
      </c>
      <c r="C134" s="30" t="s">
        <v>77</v>
      </c>
      <c r="D134" s="31" t="s">
        <v>114</v>
      </c>
      <c r="E134" s="32" t="s">
        <v>202</v>
      </c>
      <c r="F134" s="39" t="s">
        <v>225</v>
      </c>
      <c r="G134" s="32">
        <v>4</v>
      </c>
      <c r="H134" s="28">
        <v>54503</v>
      </c>
      <c r="I134" s="33">
        <v>43438</v>
      </c>
      <c r="J134" s="41">
        <v>824000</v>
      </c>
      <c r="K134" s="41"/>
      <c r="L134" s="41">
        <f>J134+K134</f>
        <v>824000</v>
      </c>
      <c r="M134" s="33"/>
      <c r="N134" s="90"/>
      <c r="O134" s="105">
        <f t="shared" si="5"/>
        <v>0</v>
      </c>
      <c r="P134" s="98"/>
      <c r="Q134" s="98"/>
      <c r="R134" s="89" t="s">
        <v>415</v>
      </c>
      <c r="S134" s="13" t="s">
        <v>530</v>
      </c>
    </row>
    <row r="135" spans="1:19" s="2" customFormat="1" ht="30" customHeight="1">
      <c r="A135" s="23"/>
      <c r="B135" s="111" t="s">
        <v>561</v>
      </c>
      <c r="C135" s="112"/>
      <c r="D135" s="112"/>
      <c r="E135" s="113"/>
      <c r="F135" s="39"/>
      <c r="G135" s="32"/>
      <c r="H135" s="33"/>
      <c r="I135" s="33"/>
      <c r="J135" s="46">
        <f>SUM(J11:J134)</f>
        <v>20061000</v>
      </c>
      <c r="K135" s="46">
        <f>SUM(K11:K134)</f>
        <v>71724000</v>
      </c>
      <c r="L135" s="46">
        <f>SUM(L11:L134)</f>
        <v>91785000</v>
      </c>
      <c r="M135" s="33"/>
      <c r="N135" s="46">
        <f>SUM(N11:N134)</f>
        <v>160</v>
      </c>
      <c r="O135" s="46">
        <f>SUM(O11:O134)</f>
        <v>42720000</v>
      </c>
      <c r="P135" s="46">
        <f>SUM(P11:P134)</f>
        <v>144</v>
      </c>
      <c r="Q135" s="46">
        <f>SUM(Q11:Q134)</f>
        <v>28800000</v>
      </c>
      <c r="R135" s="89"/>
      <c r="S135" s="13"/>
    </row>
    <row r="136" spans="1:19" s="2" customFormat="1" ht="18" customHeight="1">
      <c r="A136" s="13"/>
      <c r="B136" s="13"/>
      <c r="C136" s="17"/>
      <c r="D136" s="17"/>
      <c r="E136" s="18"/>
      <c r="F136" s="17"/>
      <c r="G136" s="18"/>
      <c r="H136" s="19"/>
      <c r="I136" s="19"/>
      <c r="J136" s="19"/>
      <c r="K136" s="22"/>
      <c r="L136" s="19"/>
      <c r="M136" s="19"/>
      <c r="N136" s="22">
        <f>158*267000</f>
        <v>42186000</v>
      </c>
      <c r="O136" s="105">
        <f>2*(369000-267000)</f>
        <v>204000</v>
      </c>
      <c r="P136" s="104">
        <f>P135*200000</f>
        <v>28800000</v>
      </c>
      <c r="Q136" s="104">
        <f>Q135+O135+O136</f>
        <v>71724000</v>
      </c>
      <c r="R136" s="20"/>
      <c r="S136" s="13" t="s">
        <v>572</v>
      </c>
    </row>
    <row r="137" spans="2:19" ht="15.75">
      <c r="B137" s="132" t="s">
        <v>575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53">
        <f>2*369000</f>
        <v>738000</v>
      </c>
      <c r="O137" s="105">
        <f>N136+N137</f>
        <v>42924000</v>
      </c>
      <c r="P137" s="100"/>
      <c r="Q137" s="100"/>
      <c r="R137" s="53">
        <f>91*200000</f>
        <v>18200000</v>
      </c>
      <c r="S137" s="54">
        <f>S135*369000</f>
        <v>0</v>
      </c>
    </row>
    <row r="138" spans="2:19" ht="15.75">
      <c r="B138" s="55"/>
      <c r="C138" s="56"/>
      <c r="D138" s="56"/>
      <c r="E138" s="57"/>
      <c r="F138" s="56"/>
      <c r="G138" s="133" t="s">
        <v>562</v>
      </c>
      <c r="H138" s="134"/>
      <c r="I138" s="58" t="s">
        <v>563</v>
      </c>
      <c r="J138" s="59" t="s">
        <v>564</v>
      </c>
      <c r="K138" s="60"/>
      <c r="L138" s="60"/>
      <c r="M138" s="61"/>
      <c r="N138" s="54">
        <f>N136+N137+P136</f>
        <v>71724000</v>
      </c>
      <c r="O138" s="105"/>
      <c r="P138" s="101"/>
      <c r="Q138" s="101">
        <f>Q135/200000</f>
        <v>144</v>
      </c>
      <c r="R138" s="11"/>
      <c r="S138" s="11"/>
    </row>
    <row r="139" spans="2:19" ht="15.75">
      <c r="B139" s="56" t="s">
        <v>565</v>
      </c>
      <c r="C139" s="56"/>
      <c r="D139" s="56"/>
      <c r="E139" s="57"/>
      <c r="F139" s="56"/>
      <c r="G139" s="63" t="s">
        <v>571</v>
      </c>
      <c r="H139" s="64"/>
      <c r="I139" s="64">
        <v>1</v>
      </c>
      <c r="J139" s="65">
        <f>J26</f>
        <v>332000</v>
      </c>
      <c r="K139" s="60"/>
      <c r="L139" s="60"/>
      <c r="M139" s="61"/>
      <c r="N139" s="54"/>
      <c r="O139" s="105"/>
      <c r="P139" s="101"/>
      <c r="Q139" s="101"/>
      <c r="R139" s="11"/>
      <c r="S139" s="11"/>
    </row>
    <row r="140" spans="2:19" ht="15.75">
      <c r="B140" s="62"/>
      <c r="C140" s="56"/>
      <c r="D140" s="56"/>
      <c r="E140" s="57"/>
      <c r="F140" s="56"/>
      <c r="G140" s="63" t="s">
        <v>566</v>
      </c>
      <c r="H140" s="64"/>
      <c r="I140" s="64">
        <v>1</v>
      </c>
      <c r="J140" s="65">
        <f>J108</f>
        <v>398000</v>
      </c>
      <c r="K140" s="66"/>
      <c r="L140" s="56"/>
      <c r="M140" s="66"/>
      <c r="N140" s="67">
        <f>N137+N138+S137</f>
        <v>72462000</v>
      </c>
      <c r="O140" s="105"/>
      <c r="P140" s="102"/>
      <c r="Q140" s="102"/>
      <c r="R140" s="68">
        <f>R137+T137</f>
        <v>18200000</v>
      </c>
      <c r="S140" s="11"/>
    </row>
    <row r="141" spans="2:19" ht="15.75">
      <c r="B141" s="55"/>
      <c r="C141" s="56"/>
      <c r="D141" s="56"/>
      <c r="E141" s="57"/>
      <c r="F141" s="56"/>
      <c r="G141" s="63" t="s">
        <v>567</v>
      </c>
      <c r="H141" s="64"/>
      <c r="I141" s="64"/>
      <c r="J141" s="65"/>
      <c r="K141" s="66"/>
      <c r="L141" s="56"/>
      <c r="M141" s="66"/>
      <c r="N141" s="67">
        <f>N140+R140</f>
        <v>90662000</v>
      </c>
      <c r="O141" s="105"/>
      <c r="P141" s="102"/>
      <c r="Q141" s="102"/>
      <c r="R141" s="11"/>
      <c r="S141" s="11"/>
    </row>
    <row r="142" spans="2:19" ht="15.75">
      <c r="B142" s="55"/>
      <c r="C142" s="56"/>
      <c r="D142" s="56"/>
      <c r="E142" s="57"/>
      <c r="F142" s="56"/>
      <c r="G142" s="63" t="s">
        <v>568</v>
      </c>
      <c r="H142" s="64"/>
      <c r="I142" s="64">
        <v>23</v>
      </c>
      <c r="J142" s="65">
        <f>J13+J17+J18+J29+J50+J60+J61+J63+J64+J65+J67+J69+J71+J86+J87+J94+J97+J99+J102+J103+J109+J113+J126+J134</f>
        <v>10712000</v>
      </c>
      <c r="K142" s="60"/>
      <c r="L142" s="60"/>
      <c r="M142" s="61"/>
      <c r="N142" s="11"/>
      <c r="O142" s="105"/>
      <c r="P142" s="101"/>
      <c r="Q142" s="101"/>
      <c r="R142" s="11"/>
      <c r="S142" s="11"/>
    </row>
    <row r="143" spans="2:19" ht="15.75">
      <c r="B143" s="55"/>
      <c r="C143" s="56"/>
      <c r="D143" s="56"/>
      <c r="E143" s="57"/>
      <c r="F143" s="56"/>
      <c r="G143" s="69" t="s">
        <v>569</v>
      </c>
      <c r="H143" s="70"/>
      <c r="I143" s="70">
        <v>19</v>
      </c>
      <c r="J143" s="71">
        <f>J32+J36+J37+J38+J39+J74+J75+J81+J89+J90+J91+J92+J93+J104+J105+J107+J116+J117+J128</f>
        <v>8619000</v>
      </c>
      <c r="K143" s="60"/>
      <c r="L143" s="60"/>
      <c r="M143" s="61"/>
      <c r="N143" s="11"/>
      <c r="O143" s="105"/>
      <c r="P143" s="101"/>
      <c r="Q143" s="101"/>
      <c r="R143" s="11"/>
      <c r="S143" s="11"/>
    </row>
    <row r="144" spans="2:19" ht="15.75">
      <c r="B144" s="72"/>
      <c r="C144" s="66"/>
      <c r="D144" s="56"/>
      <c r="E144" s="73"/>
      <c r="F144" s="66"/>
      <c r="G144" s="85"/>
      <c r="H144" s="85"/>
      <c r="I144" s="85" t="s">
        <v>570</v>
      </c>
      <c r="J144" s="86">
        <f>SUM(J139:J143)</f>
        <v>20061000</v>
      </c>
      <c r="K144" s="74"/>
      <c r="L144" s="74"/>
      <c r="M144" s="74"/>
      <c r="N144" s="9"/>
      <c r="O144" s="105"/>
      <c r="P144" s="91"/>
      <c r="Q144" s="91"/>
      <c r="R144" s="9"/>
      <c r="S144" s="9"/>
    </row>
    <row r="145" spans="2:19" ht="15.75">
      <c r="B145" s="72"/>
      <c r="C145" s="66" t="s">
        <v>579</v>
      </c>
      <c r="D145" s="56"/>
      <c r="E145" s="73"/>
      <c r="F145" s="66"/>
      <c r="G145" s="74"/>
      <c r="H145" s="74"/>
      <c r="I145" s="74"/>
      <c r="J145" s="75"/>
      <c r="K145" s="74"/>
      <c r="L145" s="74"/>
      <c r="M145" s="74"/>
      <c r="N145" s="81">
        <f>J144-J135</f>
        <v>0</v>
      </c>
      <c r="O145" s="81"/>
      <c r="P145" s="91"/>
      <c r="Q145" s="91"/>
      <c r="R145" s="9"/>
      <c r="S145" s="9"/>
    </row>
    <row r="146" spans="2:19" ht="15.75">
      <c r="B146" s="72"/>
      <c r="C146" s="66"/>
      <c r="D146" s="66" t="s">
        <v>573</v>
      </c>
      <c r="E146" s="73"/>
      <c r="F146" s="66"/>
      <c r="G146" s="74"/>
      <c r="H146" s="74"/>
      <c r="I146" s="74"/>
      <c r="J146" s="75"/>
      <c r="K146" s="74"/>
      <c r="L146" s="74"/>
      <c r="M146" s="74"/>
      <c r="N146" s="81"/>
      <c r="O146" s="81"/>
      <c r="P146" s="91"/>
      <c r="Q146" s="91"/>
      <c r="R146" s="9"/>
      <c r="S146" s="9"/>
    </row>
    <row r="147" spans="2:19" ht="15.75">
      <c r="B147" s="72"/>
      <c r="C147" s="66"/>
      <c r="D147" s="66" t="s">
        <v>574</v>
      </c>
      <c r="E147" s="73"/>
      <c r="F147" s="66"/>
      <c r="G147" s="74"/>
      <c r="H147" s="74"/>
      <c r="I147" s="74"/>
      <c r="J147" s="75"/>
      <c r="K147" s="74"/>
      <c r="L147" s="74"/>
      <c r="M147" s="74"/>
      <c r="N147" s="81"/>
      <c r="O147" s="81"/>
      <c r="P147" s="91"/>
      <c r="Q147" s="91"/>
      <c r="R147" s="9"/>
      <c r="S147" s="9"/>
    </row>
    <row r="148" spans="2:19" ht="15.75">
      <c r="B148" s="76"/>
      <c r="C148" s="47"/>
      <c r="D148" s="77"/>
      <c r="E148" s="9"/>
      <c r="F148" s="47"/>
      <c r="G148" s="137" t="s">
        <v>588</v>
      </c>
      <c r="H148" s="137"/>
      <c r="I148" s="137"/>
      <c r="J148" s="137"/>
      <c r="K148" s="137"/>
      <c r="L148" s="137"/>
      <c r="M148" s="137"/>
      <c r="N148" s="9"/>
      <c r="O148" s="9"/>
      <c r="P148" s="91"/>
      <c r="Q148" s="91"/>
      <c r="R148" s="9"/>
      <c r="S148" s="9"/>
    </row>
    <row r="149" spans="2:19" ht="15.75">
      <c r="B149" s="10" t="s">
        <v>582</v>
      </c>
      <c r="C149" s="47"/>
      <c r="D149" s="77"/>
      <c r="E149" s="138" t="s">
        <v>586</v>
      </c>
      <c r="F149" s="138"/>
      <c r="G149" s="139" t="s">
        <v>580</v>
      </c>
      <c r="H149" s="139"/>
      <c r="I149" s="139"/>
      <c r="J149" s="139"/>
      <c r="K149" s="139"/>
      <c r="L149" s="139"/>
      <c r="M149" s="139"/>
      <c r="N149" s="9"/>
      <c r="O149" s="9"/>
      <c r="P149" s="91"/>
      <c r="Q149" s="91"/>
      <c r="R149" s="9"/>
      <c r="S149" s="9"/>
    </row>
    <row r="150" spans="2:19" ht="15.75">
      <c r="B150" s="76"/>
      <c r="C150" s="47"/>
      <c r="D150" s="47"/>
      <c r="E150" s="9"/>
      <c r="F150" s="47"/>
      <c r="G150" s="140" t="s">
        <v>581</v>
      </c>
      <c r="H150" s="140"/>
      <c r="I150" s="140"/>
      <c r="J150" s="140"/>
      <c r="K150" s="140"/>
      <c r="L150" s="140"/>
      <c r="M150" s="140"/>
      <c r="N150" s="9"/>
      <c r="O150" s="9"/>
      <c r="P150" s="91"/>
      <c r="Q150" s="91"/>
      <c r="R150" s="9"/>
      <c r="S150" s="9"/>
    </row>
    <row r="151" spans="2:19" ht="15.75">
      <c r="B151" s="76"/>
      <c r="C151" s="47"/>
      <c r="D151" s="47"/>
      <c r="E151" s="9"/>
      <c r="F151" s="47"/>
      <c r="G151" s="74"/>
      <c r="H151" s="74"/>
      <c r="I151" s="74"/>
      <c r="J151" s="78"/>
      <c r="K151" s="79"/>
      <c r="L151" s="74"/>
      <c r="M151" s="74"/>
      <c r="N151" s="9"/>
      <c r="O151" s="9"/>
      <c r="P151" s="91"/>
      <c r="Q151" s="91"/>
      <c r="R151" s="9"/>
      <c r="S151" s="9"/>
    </row>
    <row r="152" spans="2:19" ht="15.75">
      <c r="B152" s="76"/>
      <c r="C152" s="47"/>
      <c r="D152" s="47"/>
      <c r="E152" s="9"/>
      <c r="F152" s="47"/>
      <c r="G152" s="74"/>
      <c r="H152" s="74"/>
      <c r="I152" s="74"/>
      <c r="J152" s="78"/>
      <c r="K152" s="79"/>
      <c r="L152" s="74"/>
      <c r="M152" s="74"/>
      <c r="N152" s="9"/>
      <c r="O152" s="9"/>
      <c r="P152" s="91"/>
      <c r="Q152" s="91"/>
      <c r="R152" s="9"/>
      <c r="S152" s="9"/>
    </row>
    <row r="153" spans="2:19" ht="15.75">
      <c r="B153" s="76"/>
      <c r="C153" s="47"/>
      <c r="D153" s="47"/>
      <c r="E153" s="9"/>
      <c r="F153" s="47"/>
      <c r="G153" s="74"/>
      <c r="H153" s="74"/>
      <c r="I153" s="74"/>
      <c r="J153" s="78"/>
      <c r="K153" s="79"/>
      <c r="L153" s="74"/>
      <c r="M153" s="74"/>
      <c r="N153" s="9"/>
      <c r="O153" s="9"/>
      <c r="P153" s="91"/>
      <c r="Q153" s="91"/>
      <c r="R153" s="9"/>
      <c r="S153" s="9"/>
    </row>
    <row r="154" spans="2:19" ht="15.75">
      <c r="B154" s="76"/>
      <c r="C154" s="47"/>
      <c r="D154" s="47"/>
      <c r="E154" s="9"/>
      <c r="F154" s="47"/>
      <c r="G154" s="74"/>
      <c r="H154" s="74"/>
      <c r="I154" s="74"/>
      <c r="J154" s="78"/>
      <c r="K154" s="79"/>
      <c r="L154" s="74"/>
      <c r="M154" s="74"/>
      <c r="N154" s="9"/>
      <c r="O154" s="9"/>
      <c r="P154" s="91"/>
      <c r="Q154" s="91"/>
      <c r="R154" s="9"/>
      <c r="S154" s="9"/>
    </row>
    <row r="155" spans="1:19" ht="15.75">
      <c r="A155" s="4" t="s">
        <v>583</v>
      </c>
      <c r="B155" s="76" t="s">
        <v>584</v>
      </c>
      <c r="C155" s="47"/>
      <c r="D155" s="47"/>
      <c r="E155" s="47" t="s">
        <v>587</v>
      </c>
      <c r="F155" s="12"/>
      <c r="G155" s="137" t="s">
        <v>585</v>
      </c>
      <c r="H155" s="137"/>
      <c r="I155" s="137"/>
      <c r="J155" s="137"/>
      <c r="K155" s="137"/>
      <c r="L155" s="137"/>
      <c r="M155" s="137"/>
      <c r="N155" s="9"/>
      <c r="O155" s="9"/>
      <c r="P155" s="91"/>
      <c r="Q155" s="91"/>
      <c r="R155" s="9"/>
      <c r="S155" s="9"/>
    </row>
    <row r="156" spans="2:19" ht="15.75">
      <c r="B156" s="76"/>
      <c r="C156" s="47"/>
      <c r="D156" s="47"/>
      <c r="E156" s="9"/>
      <c r="F156" s="47"/>
      <c r="G156" s="9"/>
      <c r="H156" s="9"/>
      <c r="I156" s="9"/>
      <c r="J156" s="80"/>
      <c r="K156" s="80"/>
      <c r="L156" s="80"/>
      <c r="M156" s="9"/>
      <c r="N156" s="9"/>
      <c r="O156" s="9"/>
      <c r="P156" s="91"/>
      <c r="Q156" s="91"/>
      <c r="R156" s="9"/>
      <c r="S156" s="9"/>
    </row>
    <row r="157" spans="2:19" ht="15.75">
      <c r="B157" s="76"/>
      <c r="C157" s="47"/>
      <c r="D157" s="47"/>
      <c r="E157" s="9"/>
      <c r="F157" s="47"/>
      <c r="G157" s="9"/>
      <c r="H157" s="9"/>
      <c r="I157" s="9"/>
      <c r="J157" s="80"/>
      <c r="K157" s="80"/>
      <c r="L157" s="80"/>
      <c r="M157" s="9"/>
      <c r="N157" s="9"/>
      <c r="O157" s="9"/>
      <c r="P157" s="91"/>
      <c r="Q157" s="91"/>
      <c r="R157" s="9"/>
      <c r="S157" s="9"/>
    </row>
  </sheetData>
  <sheetProtection/>
  <mergeCells count="32">
    <mergeCell ref="G148:M148"/>
    <mergeCell ref="E149:F149"/>
    <mergeCell ref="G149:M149"/>
    <mergeCell ref="G150:M150"/>
    <mergeCell ref="G155:M155"/>
    <mergeCell ref="A4:M4"/>
    <mergeCell ref="A5:M5"/>
    <mergeCell ref="A6:M6"/>
    <mergeCell ref="C24:D24"/>
    <mergeCell ref="C25:D25"/>
    <mergeCell ref="A1:D1"/>
    <mergeCell ref="C44:D44"/>
    <mergeCell ref="C76:D76"/>
    <mergeCell ref="B137:M137"/>
    <mergeCell ref="G138:H138"/>
    <mergeCell ref="C79:D79"/>
    <mergeCell ref="C100:D100"/>
    <mergeCell ref="C98:D98"/>
    <mergeCell ref="C101:D101"/>
    <mergeCell ref="A9:A10"/>
    <mergeCell ref="M9:M10"/>
    <mergeCell ref="D9:D10"/>
    <mergeCell ref="E9:E10"/>
    <mergeCell ref="F9:F10"/>
    <mergeCell ref="G9:G10"/>
    <mergeCell ref="H9:H10"/>
    <mergeCell ref="I9:I10"/>
    <mergeCell ref="B135:E135"/>
    <mergeCell ref="B9:B10"/>
    <mergeCell ref="C9:C10"/>
    <mergeCell ref="J9:K9"/>
    <mergeCell ref="L9:L10"/>
  </mergeCells>
  <printOptions horizontalCentered="1"/>
  <pageMargins left="0" right="0" top="0.5" bottom="0.5" header="0.3" footer="0.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Phuong TCKT</cp:lastModifiedBy>
  <cp:lastPrinted>2019-02-12T08:38:35Z</cp:lastPrinted>
  <dcterms:created xsi:type="dcterms:W3CDTF">2018-12-13T06:47:28Z</dcterms:created>
  <dcterms:modified xsi:type="dcterms:W3CDTF">2019-02-12T08:53:11Z</dcterms:modified>
  <cp:category/>
  <cp:version/>
  <cp:contentType/>
  <cp:contentStatus/>
</cp:coreProperties>
</file>